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585"/>
  </bookViews>
  <sheets>
    <sheet name="Summary" sheetId="1" r:id="rId1"/>
    <sheet name="mosty, propustky,zdi" sheetId="4" r:id="rId2"/>
    <sheet name="žel. svšek a spodek" sheetId="5" r:id="rId3"/>
    <sheet name="zab.sděl.zař" sheetId="6" r:id="rId4"/>
    <sheet name="trakce" sheetId="7" r:id="rId5"/>
    <sheet name="nástupiště" sheetId="9" r:id="rId6"/>
    <sheet name="PHS a Budovy" sheetId="10" r:id="rId7"/>
    <sheet name="tunely" sheetId="8" r:id="rId8"/>
    <sheet name="Ostatní" sheetId="11" r:id="rId9"/>
  </sheets>
  <calcPr calcId="145621"/>
</workbook>
</file>

<file path=xl/calcChain.xml><?xml version="1.0" encoding="utf-8"?>
<calcChain xmlns="http://schemas.openxmlformats.org/spreadsheetml/2006/main">
  <c r="B38" i="1" l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E31" i="6" l="1"/>
  <c r="F31" i="6"/>
  <c r="D31" i="6"/>
  <c r="B13" i="1"/>
  <c r="B14" i="1"/>
  <c r="F13" i="1"/>
  <c r="F14" i="1"/>
  <c r="D19" i="6"/>
  <c r="D14" i="6"/>
  <c r="D13" i="6"/>
  <c r="O35" i="1" l="1"/>
  <c r="S34" i="1"/>
  <c r="S33" i="1"/>
  <c r="S32" i="1"/>
  <c r="S31" i="1"/>
  <c r="S30" i="1"/>
  <c r="S29" i="1"/>
  <c r="S28" i="1"/>
  <c r="S27" i="1"/>
  <c r="S26" i="1"/>
  <c r="P13" i="1"/>
  <c r="P12" i="1"/>
  <c r="P11" i="1"/>
  <c r="P10" i="1"/>
  <c r="P9" i="1"/>
  <c r="P8" i="1"/>
  <c r="S7" i="1"/>
  <c r="P7" i="1"/>
  <c r="S6" i="1"/>
  <c r="P6" i="1"/>
  <c r="S5" i="1"/>
  <c r="P5" i="1"/>
  <c r="B6" i="1" l="1"/>
  <c r="O6" i="1" s="1"/>
  <c r="B7" i="1"/>
  <c r="O7" i="1" s="1"/>
  <c r="B8" i="1"/>
  <c r="O8" i="1" s="1"/>
  <c r="B9" i="1"/>
  <c r="O9" i="1" s="1"/>
  <c r="B10" i="1"/>
  <c r="O10" i="1" s="1"/>
  <c r="B11" i="1"/>
  <c r="O11" i="1" s="1"/>
  <c r="B12" i="1"/>
  <c r="O12" i="1" s="1"/>
  <c r="O13" i="1"/>
  <c r="O14" i="1"/>
  <c r="B15" i="1"/>
  <c r="O15" i="1" s="1"/>
  <c r="B16" i="1"/>
  <c r="O16" i="1" s="1"/>
  <c r="B17" i="1"/>
  <c r="O17" i="1" s="1"/>
  <c r="B18" i="1"/>
  <c r="O18" i="1" s="1"/>
  <c r="B19" i="1"/>
  <c r="O19" i="1" s="1"/>
  <c r="B20" i="1"/>
  <c r="O20" i="1" s="1"/>
  <c r="B21" i="1"/>
  <c r="O21" i="1" s="1"/>
  <c r="B22" i="1"/>
  <c r="O22" i="1" s="1"/>
  <c r="B23" i="1"/>
  <c r="O23" i="1" s="1"/>
  <c r="B24" i="1"/>
  <c r="O24" i="1" s="1"/>
  <c r="B25" i="1"/>
  <c r="O25" i="1" s="1"/>
  <c r="B26" i="1"/>
  <c r="O26" i="1" s="1"/>
  <c r="B27" i="1"/>
  <c r="O27" i="1" s="1"/>
  <c r="B28" i="1"/>
  <c r="O28" i="1" s="1"/>
  <c r="B29" i="1"/>
  <c r="O29" i="1" s="1"/>
  <c r="B30" i="1"/>
  <c r="O30" i="1" s="1"/>
  <c r="B31" i="1"/>
  <c r="O31" i="1" s="1"/>
  <c r="B32" i="1"/>
  <c r="O32" i="1" s="1"/>
  <c r="B33" i="1"/>
  <c r="O33" i="1" s="1"/>
  <c r="B34" i="1"/>
  <c r="O34" i="1" s="1"/>
  <c r="B5" i="1"/>
  <c r="O5" i="1" s="1"/>
  <c r="F16" i="1" l="1"/>
  <c r="R16" i="1" s="1"/>
  <c r="F17" i="1"/>
  <c r="R17" i="1" s="1"/>
  <c r="F18" i="1"/>
  <c r="R18" i="1" s="1"/>
  <c r="C6" i="1" l="1"/>
  <c r="C7" i="1"/>
  <c r="C8" i="1"/>
  <c r="C9" i="1"/>
  <c r="C10" i="1"/>
  <c r="C11" i="1"/>
  <c r="C12" i="1"/>
  <c r="C13" i="1"/>
  <c r="C14" i="1"/>
  <c r="P14" i="1" s="1"/>
  <c r="C15" i="1"/>
  <c r="P15" i="1" s="1"/>
  <c r="C16" i="1"/>
  <c r="P16" i="1" s="1"/>
  <c r="C17" i="1"/>
  <c r="P17" i="1" s="1"/>
  <c r="C18" i="1"/>
  <c r="P18" i="1" s="1"/>
  <c r="C19" i="1"/>
  <c r="P19" i="1" s="1"/>
  <c r="C20" i="1"/>
  <c r="P20" i="1" s="1"/>
  <c r="C21" i="1"/>
  <c r="P21" i="1" s="1"/>
  <c r="C22" i="1"/>
  <c r="P22" i="1" s="1"/>
  <c r="C23" i="1"/>
  <c r="P23" i="1" s="1"/>
  <c r="C24" i="1"/>
  <c r="P24" i="1" s="1"/>
  <c r="C25" i="1"/>
  <c r="P25" i="1" s="1"/>
  <c r="C26" i="1"/>
  <c r="P26" i="1" s="1"/>
  <c r="C27" i="1"/>
  <c r="P27" i="1" s="1"/>
  <c r="C28" i="1"/>
  <c r="P28" i="1" s="1"/>
  <c r="C29" i="1"/>
  <c r="P29" i="1" s="1"/>
  <c r="C30" i="1"/>
  <c r="P30" i="1" s="1"/>
  <c r="C31" i="1"/>
  <c r="P31" i="1" s="1"/>
  <c r="C32" i="1"/>
  <c r="P32" i="1" s="1"/>
  <c r="C33" i="1"/>
  <c r="P33" i="1" s="1"/>
  <c r="C34" i="1"/>
  <c r="P34" i="1" s="1"/>
  <c r="C5" i="1"/>
  <c r="A41" i="1" l="1"/>
  <c r="A40" i="1"/>
  <c r="L6" i="1" l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5" i="1"/>
  <c r="T5" i="1" s="1"/>
  <c r="I6" i="1"/>
  <c r="T6" i="1" s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5" i="1"/>
  <c r="D34" i="11"/>
  <c r="E34" i="10"/>
  <c r="D34" i="10"/>
  <c r="D34" i="9"/>
  <c r="D34" i="8"/>
  <c r="D34" i="7"/>
  <c r="F34" i="6"/>
  <c r="E34" i="6"/>
  <c r="D34" i="6"/>
  <c r="E34" i="5"/>
  <c r="D34" i="5"/>
  <c r="F34" i="4"/>
  <c r="H6" i="1"/>
  <c r="H7" i="1"/>
  <c r="H8" i="1"/>
  <c r="H9" i="1"/>
  <c r="H10" i="1"/>
  <c r="H11" i="1"/>
  <c r="T11" i="1" s="1"/>
  <c r="H12" i="1"/>
  <c r="T12" i="1" s="1"/>
  <c r="H13" i="1"/>
  <c r="H14" i="1"/>
  <c r="H15" i="1"/>
  <c r="T15" i="1" s="1"/>
  <c r="H16" i="1"/>
  <c r="T16" i="1" s="1"/>
  <c r="H17" i="1"/>
  <c r="H18" i="1"/>
  <c r="H19" i="1"/>
  <c r="H20" i="1"/>
  <c r="T20" i="1" s="1"/>
  <c r="H21" i="1"/>
  <c r="H22" i="1"/>
  <c r="H23" i="1"/>
  <c r="H24" i="1"/>
  <c r="T24" i="1" s="1"/>
  <c r="H25" i="1"/>
  <c r="H26" i="1"/>
  <c r="H27" i="1"/>
  <c r="T27" i="1" s="1"/>
  <c r="H28" i="1"/>
  <c r="T28" i="1" s="1"/>
  <c r="H29" i="1"/>
  <c r="H30" i="1"/>
  <c r="H31" i="1"/>
  <c r="T31" i="1" s="1"/>
  <c r="H32" i="1"/>
  <c r="T32" i="1" s="1"/>
  <c r="H33" i="1"/>
  <c r="H34" i="1"/>
  <c r="T34" i="1" s="1"/>
  <c r="H5" i="1"/>
  <c r="G6" i="1"/>
  <c r="G7" i="1"/>
  <c r="G8" i="1"/>
  <c r="S8" i="1" s="1"/>
  <c r="G9" i="1"/>
  <c r="S9" i="1" s="1"/>
  <c r="G10" i="1"/>
  <c r="S10" i="1" s="1"/>
  <c r="G11" i="1"/>
  <c r="S11" i="1" s="1"/>
  <c r="G12" i="1"/>
  <c r="S12" i="1" s="1"/>
  <c r="G13" i="1"/>
  <c r="S13" i="1" s="1"/>
  <c r="G14" i="1"/>
  <c r="S14" i="1" s="1"/>
  <c r="G15" i="1"/>
  <c r="S15" i="1" s="1"/>
  <c r="G16" i="1"/>
  <c r="S16" i="1" s="1"/>
  <c r="G17" i="1"/>
  <c r="S17" i="1" s="1"/>
  <c r="G18" i="1"/>
  <c r="S18" i="1" s="1"/>
  <c r="G19" i="1"/>
  <c r="S19" i="1" s="1"/>
  <c r="G20" i="1"/>
  <c r="S20" i="1" s="1"/>
  <c r="G21" i="1"/>
  <c r="S21" i="1" s="1"/>
  <c r="G22" i="1"/>
  <c r="S22" i="1" s="1"/>
  <c r="G23" i="1"/>
  <c r="S23" i="1" s="1"/>
  <c r="G24" i="1"/>
  <c r="S24" i="1" s="1"/>
  <c r="G25" i="1"/>
  <c r="S25" i="1" s="1"/>
  <c r="G26" i="1"/>
  <c r="G27" i="1"/>
  <c r="G28" i="1"/>
  <c r="G29" i="1"/>
  <c r="G30" i="1"/>
  <c r="G31" i="1"/>
  <c r="G32" i="1"/>
  <c r="G33" i="1"/>
  <c r="G34" i="1"/>
  <c r="G5" i="1"/>
  <c r="E3" i="11"/>
  <c r="A1" i="11"/>
  <c r="F3" i="10"/>
  <c r="A1" i="10"/>
  <c r="E3" i="9"/>
  <c r="A1" i="9"/>
  <c r="E3" i="8"/>
  <c r="E3" i="7"/>
  <c r="G3" i="6"/>
  <c r="F3" i="5"/>
  <c r="A1" i="8"/>
  <c r="A1" i="7"/>
  <c r="F6" i="1"/>
  <c r="R6" i="1" s="1"/>
  <c r="F7" i="1"/>
  <c r="R7" i="1" s="1"/>
  <c r="F8" i="1"/>
  <c r="R8" i="1" s="1"/>
  <c r="F9" i="1"/>
  <c r="R9" i="1" s="1"/>
  <c r="F10" i="1"/>
  <c r="R10" i="1" s="1"/>
  <c r="F11" i="1"/>
  <c r="R11" i="1" s="1"/>
  <c r="F12" i="1"/>
  <c r="R12" i="1" s="1"/>
  <c r="R13" i="1"/>
  <c r="R14" i="1"/>
  <c r="F15" i="1"/>
  <c r="R15" i="1" s="1"/>
  <c r="F19" i="1"/>
  <c r="R19" i="1" s="1"/>
  <c r="F20" i="1"/>
  <c r="R20" i="1" s="1"/>
  <c r="F21" i="1"/>
  <c r="R21" i="1" s="1"/>
  <c r="F22" i="1"/>
  <c r="R22" i="1" s="1"/>
  <c r="F23" i="1"/>
  <c r="R23" i="1" s="1"/>
  <c r="F24" i="1"/>
  <c r="R24" i="1" s="1"/>
  <c r="F25" i="1"/>
  <c r="R25" i="1" s="1"/>
  <c r="F26" i="1"/>
  <c r="R26" i="1" s="1"/>
  <c r="F27" i="1"/>
  <c r="R27" i="1" s="1"/>
  <c r="F28" i="1"/>
  <c r="R28" i="1" s="1"/>
  <c r="F29" i="1"/>
  <c r="R29" i="1" s="1"/>
  <c r="F30" i="1"/>
  <c r="R30" i="1" s="1"/>
  <c r="F31" i="1"/>
  <c r="R31" i="1" s="1"/>
  <c r="F32" i="1"/>
  <c r="R32" i="1" s="1"/>
  <c r="F33" i="1"/>
  <c r="R33" i="1" s="1"/>
  <c r="F34" i="1"/>
  <c r="R34" i="1" s="1"/>
  <c r="F5" i="1"/>
  <c r="R5" i="1" s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5" i="1"/>
  <c r="E6" i="1"/>
  <c r="Q6" i="1" s="1"/>
  <c r="E7" i="1"/>
  <c r="E8" i="1"/>
  <c r="E9" i="1"/>
  <c r="E10" i="1"/>
  <c r="Q10" i="1" s="1"/>
  <c r="E11" i="1"/>
  <c r="Q11" i="1" s="1"/>
  <c r="E12" i="1"/>
  <c r="Q12" i="1" s="1"/>
  <c r="E13" i="1"/>
  <c r="Q13" i="1" s="1"/>
  <c r="E14" i="1"/>
  <c r="Q14" i="1" s="1"/>
  <c r="E15" i="1"/>
  <c r="E16" i="1"/>
  <c r="E17" i="1"/>
  <c r="E18" i="1"/>
  <c r="Q18" i="1" s="1"/>
  <c r="E19" i="1"/>
  <c r="Q19" i="1" s="1"/>
  <c r="E20" i="1"/>
  <c r="Q20" i="1" s="1"/>
  <c r="E21" i="1"/>
  <c r="Q21" i="1" s="1"/>
  <c r="E22" i="1"/>
  <c r="Q22" i="1" s="1"/>
  <c r="E23" i="1"/>
  <c r="E24" i="1"/>
  <c r="E25" i="1"/>
  <c r="E26" i="1"/>
  <c r="Q26" i="1" s="1"/>
  <c r="E27" i="1"/>
  <c r="Q27" i="1" s="1"/>
  <c r="E28" i="1"/>
  <c r="Q28" i="1" s="1"/>
  <c r="E29" i="1"/>
  <c r="Q29" i="1" s="1"/>
  <c r="E30" i="1"/>
  <c r="Q30" i="1" s="1"/>
  <c r="E31" i="1"/>
  <c r="E32" i="1"/>
  <c r="E33" i="1"/>
  <c r="E34" i="1"/>
  <c r="E5" i="1"/>
  <c r="Q5" i="1" s="1"/>
  <c r="A1" i="6"/>
  <c r="A1" i="5"/>
  <c r="A1" i="4"/>
  <c r="A5" i="1"/>
  <c r="A4" i="5" s="1"/>
  <c r="T33" i="1" l="1"/>
  <c r="T25" i="1"/>
  <c r="T17" i="1"/>
  <c r="T9" i="1"/>
  <c r="T19" i="1"/>
  <c r="T30" i="1"/>
  <c r="T22" i="1"/>
  <c r="T14" i="1"/>
  <c r="T8" i="1"/>
  <c r="T23" i="1"/>
  <c r="T29" i="1"/>
  <c r="T21" i="1"/>
  <c r="T13" i="1"/>
  <c r="T7" i="1"/>
  <c r="T26" i="1"/>
  <c r="T18" i="1"/>
  <c r="T10" i="1"/>
  <c r="Q34" i="1"/>
  <c r="Q25" i="1"/>
  <c r="Q17" i="1"/>
  <c r="Q32" i="1"/>
  <c r="Q24" i="1"/>
  <c r="Q16" i="1"/>
  <c r="Q8" i="1"/>
  <c r="Q33" i="1"/>
  <c r="Q9" i="1"/>
  <c r="Q31" i="1"/>
  <c r="Q23" i="1"/>
  <c r="Q15" i="1"/>
  <c r="Q7" i="1"/>
  <c r="A4" i="7"/>
  <c r="I35" i="1"/>
  <c r="K35" i="1"/>
  <c r="A4" i="8"/>
  <c r="B37" i="1"/>
  <c r="M8" i="1"/>
  <c r="M30" i="1"/>
  <c r="M26" i="1"/>
  <c r="M33" i="1"/>
  <c r="M18" i="1"/>
  <c r="L35" i="1"/>
  <c r="M25" i="1"/>
  <c r="M21" i="1"/>
  <c r="M32" i="1"/>
  <c r="M24" i="1"/>
  <c r="M20" i="1"/>
  <c r="M5" i="1"/>
  <c r="M15" i="1"/>
  <c r="M16" i="1"/>
  <c r="M17" i="1"/>
  <c r="M34" i="1"/>
  <c r="M14" i="1"/>
  <c r="M31" i="1"/>
  <c r="M11" i="1"/>
  <c r="M7" i="1"/>
  <c r="M29" i="1"/>
  <c r="M28" i="1"/>
  <c r="M6" i="1"/>
  <c r="M13" i="1"/>
  <c r="M22" i="1"/>
  <c r="M12" i="1"/>
  <c r="M19" i="1"/>
  <c r="P38" i="1" s="1"/>
  <c r="C35" i="1"/>
  <c r="P35" i="1" s="1"/>
  <c r="M23" i="1"/>
  <c r="M10" i="1"/>
  <c r="M27" i="1"/>
  <c r="H35" i="1"/>
  <c r="T35" i="1" s="1"/>
  <c r="M9" i="1"/>
  <c r="E35" i="1"/>
  <c r="F35" i="1"/>
  <c r="R35" i="1" s="1"/>
  <c r="J35" i="1"/>
  <c r="D35" i="1"/>
  <c r="G35" i="1"/>
  <c r="S35" i="1" s="1"/>
  <c r="A4" i="4"/>
  <c r="A4" i="9"/>
  <c r="A4" i="10"/>
  <c r="A4" i="11"/>
  <c r="A6" i="1"/>
  <c r="C37" i="1" s="1"/>
  <c r="A4" i="6"/>
  <c r="Q35" i="1" l="1"/>
  <c r="U6" i="1"/>
  <c r="U13" i="1"/>
  <c r="U10" i="1"/>
  <c r="U7" i="1"/>
  <c r="U11" i="1"/>
  <c r="U5" i="1"/>
  <c r="U12" i="1"/>
  <c r="U9" i="1"/>
  <c r="U8" i="1"/>
  <c r="U34" i="1"/>
  <c r="U20" i="1"/>
  <c r="U22" i="1"/>
  <c r="U24" i="1"/>
  <c r="U32" i="1"/>
  <c r="U25" i="1"/>
  <c r="U26" i="1"/>
  <c r="U16" i="1"/>
  <c r="U31" i="1"/>
  <c r="U14" i="1"/>
  <c r="U17" i="1"/>
  <c r="U23" i="1"/>
  <c r="U29" i="1"/>
  <c r="U15" i="1"/>
  <c r="U18" i="1"/>
  <c r="U19" i="1"/>
  <c r="U30" i="1"/>
  <c r="U21" i="1"/>
  <c r="U27" i="1"/>
  <c r="U28" i="1"/>
  <c r="U33" i="1"/>
  <c r="A7" i="1"/>
  <c r="D37" i="1" s="1"/>
  <c r="A5" i="6"/>
  <c r="A5" i="8"/>
  <c r="A5" i="4"/>
  <c r="A5" i="10"/>
  <c r="A5" i="11"/>
  <c r="A5" i="9"/>
  <c r="A5" i="7"/>
  <c r="A5" i="5"/>
  <c r="A6" i="11" l="1"/>
  <c r="A6" i="10"/>
  <c r="A6" i="9"/>
  <c r="A6" i="4"/>
  <c r="A8" i="1"/>
  <c r="E37" i="1" s="1"/>
  <c r="A6" i="8"/>
  <c r="A6" i="6"/>
  <c r="A6" i="7"/>
  <c r="A6" i="5"/>
  <c r="M35" i="1"/>
  <c r="U35" i="1" s="1"/>
  <c r="A9" i="1" l="1"/>
  <c r="F37" i="1" s="1"/>
  <c r="A7" i="11"/>
  <c r="A7" i="10"/>
  <c r="A7" i="9"/>
  <c r="A7" i="4"/>
  <c r="A7" i="7"/>
  <c r="A7" i="5"/>
  <c r="A7" i="8"/>
  <c r="A7" i="6"/>
  <c r="A10" i="1" l="1"/>
  <c r="G37" i="1" s="1"/>
  <c r="A8" i="11"/>
  <c r="A8" i="10"/>
  <c r="A8" i="9"/>
  <c r="A8" i="5"/>
  <c r="A8" i="4"/>
  <c r="A8" i="7"/>
  <c r="A8" i="8"/>
  <c r="A8" i="6"/>
  <c r="A11" i="1" l="1"/>
  <c r="H37" i="1" s="1"/>
  <c r="A9" i="7"/>
  <c r="A9" i="5"/>
  <c r="A9" i="8"/>
  <c r="A9" i="6"/>
  <c r="A9" i="4"/>
  <c r="A9" i="10"/>
  <c r="A9" i="11"/>
  <c r="A9" i="9"/>
  <c r="A12" i="1" l="1"/>
  <c r="I37" i="1" s="1"/>
  <c r="A10" i="8"/>
  <c r="A10" i="7"/>
  <c r="A10" i="5"/>
  <c r="A10" i="6"/>
  <c r="A10" i="10"/>
  <c r="A10" i="4"/>
  <c r="A10" i="11"/>
  <c r="A10" i="9"/>
  <c r="A13" i="1" l="1"/>
  <c r="J37" i="1" s="1"/>
  <c r="A11" i="4"/>
  <c r="A11" i="7"/>
  <c r="A11" i="5"/>
  <c r="A11" i="8"/>
  <c r="A11" i="6"/>
  <c r="A11" i="11"/>
  <c r="A11" i="10"/>
  <c r="A11" i="9"/>
  <c r="A14" i="1" l="1"/>
  <c r="K37" i="1" s="1"/>
  <c r="A12" i="5"/>
  <c r="A12" i="4"/>
  <c r="A12" i="8"/>
  <c r="A12" i="6"/>
  <c r="A12" i="11"/>
  <c r="A12" i="10"/>
  <c r="A12" i="9"/>
  <c r="A12" i="7"/>
  <c r="A15" i="1" l="1"/>
  <c r="A13" i="4"/>
  <c r="A13" i="11"/>
  <c r="A13" i="10"/>
  <c r="A13" i="9"/>
  <c r="A13" i="5"/>
  <c r="A13" i="6"/>
  <c r="A13" i="7"/>
  <c r="A13" i="8"/>
  <c r="A14" i="4" l="1"/>
  <c r="L37" i="1"/>
  <c r="A16" i="1"/>
  <c r="A14" i="8"/>
  <c r="A14" i="6"/>
  <c r="A14" i="11"/>
  <c r="A14" i="10"/>
  <c r="A14" i="9"/>
  <c r="A14" i="7"/>
  <c r="A14" i="5"/>
  <c r="A15" i="4" l="1"/>
  <c r="M37" i="1"/>
  <c r="A17" i="1"/>
  <c r="A15" i="11"/>
  <c r="A15" i="10"/>
  <c r="A15" i="9"/>
  <c r="A15" i="7"/>
  <c r="A15" i="5"/>
  <c r="A15" i="8"/>
  <c r="A15" i="6"/>
  <c r="A16" i="4" l="1"/>
  <c r="N37" i="1"/>
  <c r="A18" i="1"/>
  <c r="A16" i="11"/>
  <c r="A16" i="10"/>
  <c r="A16" i="9"/>
  <c r="A16" i="7"/>
  <c r="A16" i="5"/>
  <c r="A16" i="8"/>
  <c r="A16" i="6"/>
  <c r="A17" i="4" l="1"/>
  <c r="O37" i="1"/>
  <c r="A19" i="1"/>
  <c r="A17" i="9"/>
  <c r="A17" i="7"/>
  <c r="A17" i="5"/>
  <c r="A17" i="8"/>
  <c r="A17" i="6"/>
  <c r="A17" i="11"/>
  <c r="A17" i="10"/>
  <c r="A18" i="4" l="1"/>
  <c r="P37" i="1"/>
  <c r="A20" i="1"/>
  <c r="A18" i="7"/>
  <c r="A18" i="5"/>
  <c r="A18" i="6"/>
  <c r="A18" i="8"/>
  <c r="A18" i="11"/>
  <c r="A18" i="9"/>
  <c r="A18" i="10"/>
  <c r="A19" i="4" l="1"/>
  <c r="Q37" i="1"/>
  <c r="A21" i="1"/>
  <c r="A19" i="7"/>
  <c r="A19" i="5"/>
  <c r="A19" i="8"/>
  <c r="A19" i="6"/>
  <c r="A19" i="11"/>
  <c r="A19" i="10"/>
  <c r="A19" i="9"/>
  <c r="A20" i="4" l="1"/>
  <c r="R37" i="1"/>
  <c r="A22" i="1"/>
  <c r="A20" i="5"/>
  <c r="A20" i="8"/>
  <c r="A20" i="6"/>
  <c r="A20" i="11"/>
  <c r="A20" i="10"/>
  <c r="A20" i="9"/>
  <c r="A20" i="7"/>
  <c r="A21" i="4" l="1"/>
  <c r="S37" i="1"/>
  <c r="A23" i="1"/>
  <c r="A21" i="5"/>
  <c r="A21" i="9"/>
  <c r="A21" i="11"/>
  <c r="A21" i="10"/>
  <c r="A21" i="7"/>
  <c r="A21" i="8"/>
  <c r="A21" i="6"/>
  <c r="A22" i="4" l="1"/>
  <c r="T37" i="1"/>
  <c r="A24" i="1"/>
  <c r="A22" i="11"/>
  <c r="A22" i="10"/>
  <c r="A22" i="9"/>
  <c r="A22" i="7"/>
  <c r="A22" i="5"/>
  <c r="A22" i="8"/>
  <c r="A22" i="6"/>
  <c r="A23" i="4" l="1"/>
  <c r="U37" i="1"/>
  <c r="A25" i="1"/>
  <c r="A23" i="11"/>
  <c r="A23" i="10"/>
  <c r="A23" i="9"/>
  <c r="A23" i="7"/>
  <c r="A23" i="5"/>
  <c r="A23" i="8"/>
  <c r="A23" i="6"/>
  <c r="A24" i="4" l="1"/>
  <c r="V37" i="1"/>
  <c r="A26" i="1"/>
  <c r="A24" i="11"/>
  <c r="A24" i="10"/>
  <c r="A24" i="9"/>
  <c r="A24" i="7"/>
  <c r="A24" i="5"/>
  <c r="A24" i="8"/>
  <c r="A24" i="6"/>
  <c r="A25" i="4" l="1"/>
  <c r="W37" i="1"/>
  <c r="A27" i="1"/>
  <c r="A25" i="10"/>
  <c r="A25" i="5"/>
  <c r="A25" i="7"/>
  <c r="A25" i="8"/>
  <c r="A25" i="6"/>
  <c r="A25" i="9"/>
  <c r="A25" i="11"/>
  <c r="A26" i="4" l="1"/>
  <c r="X37" i="1"/>
  <c r="A28" i="1"/>
  <c r="A26" i="11"/>
  <c r="A26" i="6"/>
  <c r="A26" i="7"/>
  <c r="A26" i="5"/>
  <c r="A26" i="8"/>
  <c r="A26" i="10"/>
  <c r="A26" i="9"/>
  <c r="A27" i="4" l="1"/>
  <c r="Y37" i="1"/>
  <c r="A29" i="1"/>
  <c r="A27" i="7"/>
  <c r="A27" i="5"/>
  <c r="A27" i="8"/>
  <c r="A27" i="6"/>
  <c r="A27" i="11"/>
  <c r="A27" i="10"/>
  <c r="A27" i="9"/>
  <c r="A28" i="4" l="1"/>
  <c r="Z37" i="1"/>
  <c r="A30" i="1"/>
  <c r="A28" i="7"/>
  <c r="A28" i="8"/>
  <c r="A28" i="6"/>
  <c r="A28" i="11"/>
  <c r="A28" i="10"/>
  <c r="A28" i="9"/>
  <c r="A28" i="5"/>
  <c r="A29" i="4" l="1"/>
  <c r="AA37" i="1"/>
  <c r="A31" i="1"/>
  <c r="A29" i="8"/>
  <c r="A29" i="6"/>
  <c r="A29" i="10"/>
  <c r="A29" i="9"/>
  <c r="A29" i="11"/>
  <c r="A29" i="7"/>
  <c r="A29" i="5"/>
  <c r="A30" i="4" l="1"/>
  <c r="AB37" i="1"/>
  <c r="A32" i="1"/>
  <c r="AC37" i="1" s="1"/>
  <c r="A30" i="10"/>
  <c r="A30" i="9"/>
  <c r="A30" i="11"/>
  <c r="A30" i="8"/>
  <c r="A30" i="6"/>
  <c r="A30" i="7"/>
  <c r="A30" i="5"/>
  <c r="A33" i="1" l="1"/>
  <c r="AD37" i="1" s="1"/>
  <c r="A31" i="11"/>
  <c r="A31" i="10"/>
  <c r="A31" i="9"/>
  <c r="A31" i="4"/>
  <c r="A31" i="7"/>
  <c r="A31" i="5"/>
  <c r="A31" i="8"/>
  <c r="A31" i="6"/>
  <c r="A34" i="1" l="1"/>
  <c r="AE37" i="1" s="1"/>
  <c r="A32" i="11"/>
  <c r="A32" i="10"/>
  <c r="A32" i="9"/>
  <c r="A32" i="5"/>
  <c r="A32" i="7"/>
  <c r="A32" i="4"/>
  <c r="A32" i="8"/>
  <c r="A32" i="6"/>
  <c r="A33" i="11" l="1"/>
  <c r="A33" i="8"/>
  <c r="A33" i="7"/>
  <c r="A33" i="5"/>
  <c r="A33" i="6"/>
  <c r="A33" i="4"/>
  <c r="A33" i="10"/>
  <c r="A33" i="9"/>
</calcChain>
</file>

<file path=xl/sharedStrings.xml><?xml version="1.0" encoding="utf-8"?>
<sst xmlns="http://schemas.openxmlformats.org/spreadsheetml/2006/main" count="106" uniqueCount="81">
  <si>
    <t>zabzař. / sdělzař / rozvody</t>
  </si>
  <si>
    <t>trakce</t>
  </si>
  <si>
    <t>celkem</t>
  </si>
  <si>
    <t>nástupiště</t>
  </si>
  <si>
    <t>PHS</t>
  </si>
  <si>
    <t>budovy</t>
  </si>
  <si>
    <t>tunely</t>
  </si>
  <si>
    <t>výluky (dny)</t>
  </si>
  <si>
    <t>Zadej příslušnou organizaci :</t>
  </si>
  <si>
    <t>Mosty a propustky</t>
  </si>
  <si>
    <t>výluka /dny</t>
  </si>
  <si>
    <t>žel.spodek</t>
  </si>
  <si>
    <t>Zabezpečovací, sdělovací zařízení, rozvody</t>
  </si>
  <si>
    <t>náklady zab.zař</t>
  </si>
  <si>
    <t>náklady sděl.zař.</t>
  </si>
  <si>
    <t>Železniční svršek a spodek</t>
  </si>
  <si>
    <t>žel.svšek</t>
  </si>
  <si>
    <t>náklady želeniční svršek</t>
  </si>
  <si>
    <t>náklady želeniční spodek</t>
  </si>
  <si>
    <t>Trakce</t>
  </si>
  <si>
    <t xml:space="preserve">náklady silnopoud rozvody a zažízení </t>
  </si>
  <si>
    <t>náklady trakce</t>
  </si>
  <si>
    <t>náklady tunely</t>
  </si>
  <si>
    <t>Tunely</t>
  </si>
  <si>
    <t xml:space="preserve">Co? Kde? / Poznámka / zdůvodnění </t>
  </si>
  <si>
    <t>Nástupiště</t>
  </si>
  <si>
    <t>náklady PHS</t>
  </si>
  <si>
    <t>náklady budovy</t>
  </si>
  <si>
    <t>náklady ostatní / nejmenované</t>
  </si>
  <si>
    <t>Ostatní</t>
  </si>
  <si>
    <t>Budovy a protihlukové stěny</t>
  </si>
  <si>
    <t>náklady nástupiště</t>
  </si>
  <si>
    <t>Zadej první rok analýzy/ výstavby :</t>
  </si>
  <si>
    <t>rok</t>
  </si>
  <si>
    <t>periodické náklady</t>
  </si>
  <si>
    <t>mosty, propustky, zdi</t>
  </si>
  <si>
    <t>mosty</t>
  </si>
  <si>
    <t>propustky</t>
  </si>
  <si>
    <t>zdi</t>
  </si>
  <si>
    <t>rok "výroby" / generální opravy</t>
  </si>
  <si>
    <t>OŘ Olomouc</t>
  </si>
  <si>
    <t>SZZ Lipník - výměna venkovních prvků zab.zař.</t>
  </si>
  <si>
    <t>SZZ Drahotuše - výměna venkovních prvků zab. zař.</t>
  </si>
  <si>
    <t>TZZ Lipník - Drahotuše - výměna venkovních prvků zab.zař.</t>
  </si>
  <si>
    <t>PZS P6492 - kompletní rekonstrukce</t>
  </si>
  <si>
    <t>SZZ Drahotuše + TZZ Lip - Drah - kompletní upgrade technologie</t>
  </si>
  <si>
    <t>SZZ Lipník - kompletní upgrade technologie</t>
  </si>
  <si>
    <t>SZZ Lipník, SZZ Drahotuše - výměna zdrojů, repase PRV / Lipník - celková rekonstrukce sděl. zař.</t>
  </si>
  <si>
    <t>SZZ Lipník - výměna venkovních prvků zab.zař. / Drahotuše - celková rekonstrukce sděl. zař.</t>
  </si>
  <si>
    <t>Lipník - celková rekonstrukce sděl. zař.</t>
  </si>
  <si>
    <t>Drahotuše - celková rekonstrukce sděl. zař.</t>
  </si>
  <si>
    <t xml:space="preserve"> </t>
  </si>
  <si>
    <t>Nová izolace z důvodu životnosti materiálu.</t>
  </si>
  <si>
    <t>Po koridoru zůstaly původní konstrukce</t>
  </si>
  <si>
    <t>výměna klimatizační jednotky</t>
  </si>
  <si>
    <t>oprava střešní krytiny</t>
  </si>
  <si>
    <t>oprava střechy, demontáž stávající střešní krytiny a klempířských prvků, oprava bednění střechy, demontáž a odstranění nefunkčních klimatizačních jednotek v půdním prostoru.</t>
  </si>
  <si>
    <t>oprava fasády</t>
  </si>
  <si>
    <t>oprava klimatizačních jednotek</t>
  </si>
  <si>
    <t xml:space="preserve">oprava fasády, nátěr </t>
  </si>
  <si>
    <t>podrobnosti v souboru ST Olomouc, list "svršek bez","spodek bez","číselník oprav","Pracovní"(v posledním jmenovaném listu jsou měrné jednotky)</t>
  </si>
  <si>
    <t xml:space="preserve">SILNOPROUD - Co? Kde? / Poznámka / zdůvodnění </t>
  </si>
  <si>
    <t>žst Drahotuše, trafostanice, KR VN a NN, RNN, oprava EOV (vč. demontáže měničů)</t>
  </si>
  <si>
    <t>žst Lipník, trafostanice, KR VN a NN,  RNN, oprava EOV (vč. demontáže měničů)</t>
  </si>
  <si>
    <t>žst Lipník, venkovní osvětlení</t>
  </si>
  <si>
    <t>žst Drahotuše, venkovní osvětlení</t>
  </si>
  <si>
    <t>žst Lipník, Rozvodna 6kV, RZS, + úpravy DŘT</t>
  </si>
  <si>
    <t>žst Lipník, Rozvodna 6kV, RZS + úpravy DŘT</t>
  </si>
  <si>
    <t>NZZ 6kV - kabelizace VN Drahotuše - Lipník</t>
  </si>
  <si>
    <t>žst Lipník, žst Drahotuše, oprava konstrukcí osvětlovacích věží vč. výzbroje, osvětlení
nástupišť</t>
  </si>
  <si>
    <t>SILNOPROUD - rok "výroby" / generální opravy</t>
  </si>
  <si>
    <t>žst Lipník</t>
  </si>
  <si>
    <t>úsek Drahotuše - Lipník</t>
  </si>
  <si>
    <t>žst Drahotuše</t>
  </si>
  <si>
    <t>protikorozní ochrana, průrazky, oprava základů, stožárů. + ostatní nepředpokládané opravy</t>
  </si>
  <si>
    <t>žst Lipník, výměna troleje a nosného lana</t>
  </si>
  <si>
    <t>úsek Drahotuše - Lipník, výměna troleje a nosného lana</t>
  </si>
  <si>
    <t>žst Drahotuše, výměna troleje a nosného lana</t>
  </si>
  <si>
    <t>Oprava nástupišť v žst. Lipník nad Bečvou.</t>
  </si>
  <si>
    <t>oprava oprav</t>
  </si>
  <si>
    <t>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</si>
</sst>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  <font>
      <sz val="10"/>
      <name val="Arial CE"/>
      <charset val="238"/>
    </font>
    <font>
      <sz val="11"/>
      <color theme="1"/>
      <name val="Arial"/>
      <family val="2"/>
      <charset val="238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52">
    <xf numFmtId="0" fontId="0" fillId="0" borderId="0" xfId="0"/>
    <xf numFmtId="0" fontId="1" fillId="0" borderId="0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3" fontId="2" fillId="0" borderId="1" xfId="0" applyNumberFormat="1" applyFont="1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Border="1" applyProtection="1">
      <protection locked="0"/>
    </xf>
    <xf numFmtId="0" fontId="3" fillId="0" borderId="1" xfId="1" applyBorder="1" applyProtection="1">
      <protection locked="0"/>
    </xf>
    <xf numFmtId="0" fontId="3" fillId="0" borderId="0" xfId="1" applyBorder="1" applyProtection="1">
      <protection locked="0"/>
    </xf>
    <xf numFmtId="3" fontId="2" fillId="0" borderId="0" xfId="0" applyNumberFormat="1" applyFont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3" fontId="2" fillId="0" borderId="5" xfId="0" applyNumberFormat="1" applyFont="1" applyBorder="1" applyAlignment="1" applyProtection="1">
      <alignment horizontal="center"/>
      <protection locked="0"/>
    </xf>
    <xf numFmtId="3" fontId="2" fillId="0" borderId="6" xfId="0" applyNumberFormat="1" applyFont="1" applyBorder="1" applyAlignment="1" applyProtection="1">
      <alignment horizontal="center"/>
      <protection locked="0"/>
    </xf>
    <xf numFmtId="3" fontId="2" fillId="0" borderId="7" xfId="0" applyNumberFormat="1" applyFont="1" applyBorder="1" applyAlignment="1" applyProtection="1">
      <alignment horizontal="center"/>
      <protection locked="0"/>
    </xf>
    <xf numFmtId="3" fontId="2" fillId="0" borderId="0" xfId="0" applyNumberFormat="1" applyFont="1" applyBorder="1" applyAlignment="1" applyProtection="1">
      <alignment horizontal="center"/>
      <protection locked="0"/>
    </xf>
    <xf numFmtId="1" fontId="2" fillId="0" borderId="2" xfId="0" applyNumberFormat="1" applyFont="1" applyBorder="1" applyAlignment="1" applyProtection="1">
      <alignment horizontal="center"/>
      <protection locked="0"/>
    </xf>
    <xf numFmtId="1" fontId="2" fillId="0" borderId="3" xfId="0" applyNumberFormat="1" applyFont="1" applyBorder="1" applyAlignment="1" applyProtection="1">
      <alignment horizontal="center"/>
      <protection locked="0"/>
    </xf>
    <xf numFmtId="1" fontId="2" fillId="0" borderId="4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Border="1" applyProtection="1">
      <protection locked="0"/>
    </xf>
    <xf numFmtId="3" fontId="2" fillId="0" borderId="1" xfId="0" applyNumberFormat="1" applyFont="1" applyBorder="1" applyProtection="1">
      <protection locked="0"/>
    </xf>
    <xf numFmtId="3" fontId="2" fillId="0" borderId="1" xfId="0" applyNumberFormat="1" applyFont="1" applyFill="1" applyBorder="1" applyProtection="1">
      <protection locked="0"/>
    </xf>
    <xf numFmtId="3" fontId="2" fillId="0" borderId="1" xfId="0" applyNumberFormat="1" applyFont="1" applyBorder="1" applyAlignment="1" applyProtection="1">
      <alignment horizontal="left" wrapText="1"/>
      <protection locked="0"/>
    </xf>
    <xf numFmtId="3" fontId="2" fillId="0" borderId="1" xfId="0" applyNumberFormat="1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3" fontId="2" fillId="0" borderId="1" xfId="0" applyNumberFormat="1" applyFont="1" applyBorder="1" applyAlignment="1" applyProtection="1">
      <alignment horizontal="center" wrapText="1"/>
      <protection locked="0"/>
    </xf>
    <xf numFmtId="0" fontId="2" fillId="0" borderId="1" xfId="0" applyFont="1" applyBorder="1" applyProtection="1">
      <protection locked="0"/>
    </xf>
    <xf numFmtId="3" fontId="2" fillId="0" borderId="1" xfId="0" applyNumberFormat="1" applyFont="1" applyBorder="1" applyAlignment="1" applyProtection="1">
      <alignment wrapText="1"/>
      <protection locked="0"/>
    </xf>
    <xf numFmtId="3" fontId="2" fillId="0" borderId="1" xfId="0" applyNumberFormat="1" applyFont="1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1" fontId="2" fillId="0" borderId="1" xfId="0" applyNumberFormat="1" applyFont="1" applyBorder="1" applyProtection="1"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0" fontId="2" fillId="0" borderId="0" xfId="0" applyFont="1" applyBorder="1" applyProtection="1">
      <protection locked="0"/>
    </xf>
    <xf numFmtId="1" fontId="2" fillId="0" borderId="1" xfId="0" applyNumberFormat="1" applyFont="1" applyBorder="1" applyAlignment="1" applyProtection="1">
      <alignment horizontal="center"/>
      <protection locked="0"/>
    </xf>
    <xf numFmtId="1" fontId="0" fillId="0" borderId="1" xfId="0" applyNumberFormat="1" applyBorder="1"/>
    <xf numFmtId="0" fontId="0" fillId="0" borderId="1" xfId="0" applyBorder="1" applyAlignment="1">
      <alignment horizontal="right"/>
    </xf>
    <xf numFmtId="3" fontId="2" fillId="0" borderId="1" xfId="0" applyNumberFormat="1" applyFont="1" applyBorder="1" applyAlignment="1" applyProtection="1">
      <alignment horizontal="left"/>
      <protection locked="0"/>
    </xf>
    <xf numFmtId="0" fontId="0" fillId="0" borderId="1" xfId="0" applyBorder="1"/>
    <xf numFmtId="3" fontId="2" fillId="0" borderId="1" xfId="0" applyNumberFormat="1" applyFont="1" applyBorder="1" applyAlignment="1" applyProtection="1">
      <alignment horizontal="center"/>
      <protection locked="0"/>
    </xf>
    <xf numFmtId="3" fontId="2" fillId="0" borderId="1" xfId="0" applyNumberFormat="1" applyFont="1" applyBorder="1" applyAlignment="1" applyProtection="1">
      <alignment horizontal="right"/>
      <protection locked="0"/>
    </xf>
    <xf numFmtId="3" fontId="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center" wrapText="1"/>
      <protection locked="0"/>
    </xf>
    <xf numFmtId="3" fontId="0" fillId="0" borderId="0" xfId="0" applyNumberFormat="1"/>
    <xf numFmtId="0" fontId="5" fillId="0" borderId="10" xfId="0" applyFont="1" applyFill="1" applyBorder="1" applyAlignment="1" applyProtection="1">
      <alignment horizontal="center"/>
      <protection locked="0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3"/>
  <sheetViews>
    <sheetView tabSelected="1" workbookViewId="0">
      <selection activeCell="G40" sqref="G40"/>
    </sheetView>
  </sheetViews>
  <sheetFormatPr defaultRowHeight="15" x14ac:dyDescent="0.25"/>
  <cols>
    <col min="1" max="1" width="16" customWidth="1"/>
    <col min="2" max="2" width="10.85546875" customWidth="1"/>
    <col min="3" max="3" width="16.42578125" customWidth="1"/>
    <col min="4" max="4" width="12.7109375" customWidth="1"/>
    <col min="5" max="5" width="13.42578125" customWidth="1"/>
    <col min="6" max="6" width="21.5703125" customWidth="1"/>
    <col min="7" max="7" width="12.5703125" customWidth="1"/>
    <col min="8" max="8" width="12.28515625" bestFit="1" customWidth="1"/>
    <col min="9" max="12" width="12.28515625" customWidth="1"/>
    <col min="13" max="13" width="13.85546875" customWidth="1"/>
    <col min="14" max="15" width="10" customWidth="1"/>
    <col min="16" max="17" width="10.85546875" bestFit="1" customWidth="1"/>
    <col min="18" max="18" width="12.28515625" bestFit="1" customWidth="1"/>
    <col min="19" max="20" width="10.85546875" bestFit="1" customWidth="1"/>
    <col min="21" max="21" width="12.28515625" bestFit="1" customWidth="1"/>
  </cols>
  <sheetData>
    <row r="1" spans="1:21" x14ac:dyDescent="0.25">
      <c r="A1" s="1" t="s">
        <v>32</v>
      </c>
      <c r="B1" s="1"/>
      <c r="C1" s="2"/>
      <c r="D1" s="12">
        <v>2021</v>
      </c>
      <c r="E1" s="2"/>
      <c r="F1" s="2"/>
      <c r="G1" s="2"/>
      <c r="H1" s="2"/>
      <c r="I1" s="2"/>
      <c r="J1" s="2"/>
      <c r="K1" s="2"/>
      <c r="L1" s="2"/>
      <c r="M1" s="2"/>
    </row>
    <row r="2" spans="1:21" x14ac:dyDescent="0.25">
      <c r="A2" s="1" t="s">
        <v>8</v>
      </c>
      <c r="B2" s="1"/>
      <c r="C2" s="2"/>
      <c r="D2" s="12" t="s">
        <v>40</v>
      </c>
      <c r="E2" s="2"/>
      <c r="F2" s="2"/>
      <c r="G2" s="2"/>
      <c r="H2" s="2"/>
      <c r="I2" s="2"/>
      <c r="J2" s="2"/>
      <c r="K2" s="2"/>
      <c r="L2" s="2"/>
      <c r="M2" s="2"/>
    </row>
    <row r="3" spans="1:21" x14ac:dyDescent="0.25">
      <c r="A3" s="1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21" x14ac:dyDescent="0.25">
      <c r="A4" s="3"/>
      <c r="B4" s="4" t="s">
        <v>7</v>
      </c>
      <c r="C4" s="4" t="s">
        <v>35</v>
      </c>
      <c r="D4" s="5" t="s">
        <v>16</v>
      </c>
      <c r="E4" s="5" t="s">
        <v>11</v>
      </c>
      <c r="F4" s="4" t="s">
        <v>0</v>
      </c>
      <c r="G4" s="4" t="s">
        <v>1</v>
      </c>
      <c r="H4" s="4" t="s">
        <v>3</v>
      </c>
      <c r="I4" s="4" t="s">
        <v>4</v>
      </c>
      <c r="J4" s="4" t="s">
        <v>5</v>
      </c>
      <c r="K4" s="4" t="s">
        <v>6</v>
      </c>
      <c r="L4" s="4" t="s">
        <v>29</v>
      </c>
      <c r="M4" s="4" t="s">
        <v>2</v>
      </c>
      <c r="O4" s="51"/>
    </row>
    <row r="5" spans="1:21" x14ac:dyDescent="0.25">
      <c r="A5" s="6">
        <f>D1</f>
        <v>2021</v>
      </c>
      <c r="B5" s="11">
        <f>MAX('mosty, propustky,zdi'!B4,'žel. svšek a spodek'!B4,zab.sděl.zař!B4,trakce!B4,nástupiště!B4,'PHS a Budovy'!B4,tunely!B4,Ostatní!B4)</f>
        <v>30</v>
      </c>
      <c r="C5" s="7">
        <f>'mosty, propustky,zdi'!D4+'mosty, propustky,zdi'!E4+'mosty, propustky,zdi'!F4</f>
        <v>0</v>
      </c>
      <c r="D5" s="7">
        <f>'žel. svšek a spodek'!D4</f>
        <v>4519000</v>
      </c>
      <c r="E5" s="7">
        <f>'žel. svšek a spodek'!E4</f>
        <v>317000</v>
      </c>
      <c r="F5" s="7">
        <f>zab.sděl.zař!D4+zab.sděl.zař!E4+zab.sděl.zař!F4</f>
        <v>74500000</v>
      </c>
      <c r="G5" s="7">
        <f>trakce!D4</f>
        <v>0</v>
      </c>
      <c r="H5" s="7">
        <f>nástupiště!D4</f>
        <v>0</v>
      </c>
      <c r="I5" s="7">
        <f>'PHS a Budovy'!D4</f>
        <v>0</v>
      </c>
      <c r="J5" s="7">
        <f>'PHS a Budovy'!E4</f>
        <v>0</v>
      </c>
      <c r="K5" s="7">
        <f>tunely!D4</f>
        <v>0</v>
      </c>
      <c r="L5" s="7">
        <f>Ostatní!D4</f>
        <v>0</v>
      </c>
      <c r="M5" s="7">
        <f>SUM(C5:L5)</f>
        <v>79336000</v>
      </c>
      <c r="O5">
        <f>B5</f>
        <v>30</v>
      </c>
      <c r="P5" s="50">
        <f>C5</f>
        <v>0</v>
      </c>
      <c r="Q5" s="50">
        <f t="shared" ref="Q5:Q35" si="0">E5+D5</f>
        <v>4836000</v>
      </c>
      <c r="R5" s="50">
        <f t="shared" ref="R5:S35" si="1">F5</f>
        <v>74500000</v>
      </c>
      <c r="S5" s="50">
        <f t="shared" si="1"/>
        <v>0</v>
      </c>
      <c r="T5" s="50">
        <f>H5+I5+L5+J5</f>
        <v>0</v>
      </c>
      <c r="U5" s="50">
        <f>M5</f>
        <v>79336000</v>
      </c>
    </row>
    <row r="6" spans="1:21" x14ac:dyDescent="0.25">
      <c r="A6" s="6">
        <f>A5+1</f>
        <v>2022</v>
      </c>
      <c r="B6" s="11">
        <f>MAX('mosty, propustky,zdi'!B5,'žel. svšek a spodek'!B5,zab.sděl.zař!B5,trakce!B5,nástupiště!B5,'PHS a Budovy'!B5,tunely!B5,Ostatní!B5)</f>
        <v>30</v>
      </c>
      <c r="C6" s="7">
        <f>'mosty, propustky,zdi'!D5+'mosty, propustky,zdi'!E5+'mosty, propustky,zdi'!F5</f>
        <v>0</v>
      </c>
      <c r="D6" s="7">
        <f>'žel. svšek a spodek'!D5</f>
        <v>3706000</v>
      </c>
      <c r="E6" s="7">
        <f>'žel. svšek a spodek'!E5</f>
        <v>317000</v>
      </c>
      <c r="F6" s="7">
        <f>zab.sděl.zař!D5+zab.sděl.zař!E5+zab.sděl.zař!F5</f>
        <v>57000000</v>
      </c>
      <c r="G6" s="7">
        <f>trakce!D5</f>
        <v>0</v>
      </c>
      <c r="H6" s="7">
        <f>nástupiště!D5</f>
        <v>0</v>
      </c>
      <c r="I6" s="7">
        <f>'PHS a Budovy'!D5</f>
        <v>0</v>
      </c>
      <c r="J6" s="7">
        <f>'PHS a Budovy'!E5</f>
        <v>150000</v>
      </c>
      <c r="K6" s="7">
        <f>tunely!D5</f>
        <v>0</v>
      </c>
      <c r="L6" s="7">
        <f>Ostatní!D5</f>
        <v>0</v>
      </c>
      <c r="M6" s="7">
        <f t="shared" ref="M6:M34" si="2">SUM(C6:L6)</f>
        <v>61173000</v>
      </c>
      <c r="O6">
        <f t="shared" ref="O6:P35" si="3">B6</f>
        <v>30</v>
      </c>
      <c r="P6" s="50">
        <f t="shared" si="3"/>
        <v>0</v>
      </c>
      <c r="Q6" s="50">
        <f t="shared" si="0"/>
        <v>4023000</v>
      </c>
      <c r="R6" s="50">
        <f t="shared" si="1"/>
        <v>57000000</v>
      </c>
      <c r="S6" s="50">
        <f t="shared" si="1"/>
        <v>0</v>
      </c>
      <c r="T6" s="50">
        <f t="shared" ref="T6:T34" si="4">H6+I6+L6+J6</f>
        <v>150000</v>
      </c>
      <c r="U6" s="50">
        <f t="shared" ref="U6:U35" si="5">M6</f>
        <v>61173000</v>
      </c>
    </row>
    <row r="7" spans="1:21" x14ac:dyDescent="0.25">
      <c r="A7" s="6">
        <f t="shared" ref="A7:A34" si="6">A6+1</f>
        <v>2023</v>
      </c>
      <c r="B7" s="11">
        <f>MAX('mosty, propustky,zdi'!B6,'žel. svšek a spodek'!B6,zab.sděl.zař!B6,trakce!B6,nástupiště!B6,'PHS a Budovy'!B6,tunely!B6,Ostatní!B6)</f>
        <v>30</v>
      </c>
      <c r="C7" s="7">
        <f>'mosty, propustky,zdi'!D6+'mosty, propustky,zdi'!E6+'mosty, propustky,zdi'!F6</f>
        <v>0</v>
      </c>
      <c r="D7" s="7">
        <f>'žel. svšek a spodek'!D6</f>
        <v>3329000</v>
      </c>
      <c r="E7" s="7">
        <f>'žel. svšek a spodek'!E6</f>
        <v>317000</v>
      </c>
      <c r="F7" s="7">
        <f>zab.sděl.zař!D6+zab.sděl.zař!E6+zab.sděl.zař!F6</f>
        <v>71000000</v>
      </c>
      <c r="G7" s="7">
        <f>trakce!D6</f>
        <v>0</v>
      </c>
      <c r="H7" s="7">
        <f>nástupiště!D6</f>
        <v>0</v>
      </c>
      <c r="I7" s="7">
        <f>'PHS a Budovy'!D6</f>
        <v>0</v>
      </c>
      <c r="J7" s="7">
        <f>'PHS a Budovy'!E6</f>
        <v>0</v>
      </c>
      <c r="K7" s="7">
        <f>tunely!D6</f>
        <v>0</v>
      </c>
      <c r="L7" s="7">
        <f>Ostatní!D6</f>
        <v>0</v>
      </c>
      <c r="M7" s="7">
        <f t="shared" si="2"/>
        <v>74646000</v>
      </c>
      <c r="O7">
        <f t="shared" si="3"/>
        <v>30</v>
      </c>
      <c r="P7" s="50">
        <f t="shared" si="3"/>
        <v>0</v>
      </c>
      <c r="Q7" s="50">
        <f t="shared" si="0"/>
        <v>3646000</v>
      </c>
      <c r="R7" s="50">
        <f t="shared" si="1"/>
        <v>71000000</v>
      </c>
      <c r="S7" s="50">
        <f t="shared" si="1"/>
        <v>0</v>
      </c>
      <c r="T7" s="50">
        <f t="shared" si="4"/>
        <v>0</v>
      </c>
      <c r="U7" s="50">
        <f t="shared" si="5"/>
        <v>74646000</v>
      </c>
    </row>
    <row r="8" spans="1:21" x14ac:dyDescent="0.25">
      <c r="A8" s="6">
        <f t="shared" si="6"/>
        <v>2024</v>
      </c>
      <c r="B8" s="11">
        <f>MAX('mosty, propustky,zdi'!B7,'žel. svšek a spodek'!B7,zab.sděl.zař!B7,trakce!B7,nástupiště!B7,'PHS a Budovy'!B7,tunely!B7,Ostatní!B7)</f>
        <v>30</v>
      </c>
      <c r="C8" s="7">
        <f>'mosty, propustky,zdi'!D7+'mosty, propustky,zdi'!E7+'mosty, propustky,zdi'!F7</f>
        <v>0</v>
      </c>
      <c r="D8" s="7">
        <f>'žel. svšek a spodek'!D7</f>
        <v>1564000</v>
      </c>
      <c r="E8" s="7">
        <f>'žel. svšek a spodek'!E7</f>
        <v>317000</v>
      </c>
      <c r="F8" s="7">
        <f>zab.sděl.zař!D7+zab.sděl.zař!E7+zab.sděl.zař!F7</f>
        <v>36000000</v>
      </c>
      <c r="G8" s="7">
        <f>trakce!D7</f>
        <v>24000000</v>
      </c>
      <c r="H8" s="7">
        <f>nástupiště!D7</f>
        <v>0</v>
      </c>
      <c r="I8" s="7">
        <f>'PHS a Budovy'!D7</f>
        <v>0</v>
      </c>
      <c r="J8" s="7">
        <f>'PHS a Budovy'!E7</f>
        <v>150000</v>
      </c>
      <c r="K8" s="7">
        <f>tunely!D7</f>
        <v>0</v>
      </c>
      <c r="L8" s="7">
        <f>Ostatní!D7</f>
        <v>0</v>
      </c>
      <c r="M8" s="7">
        <f t="shared" si="2"/>
        <v>62031000</v>
      </c>
      <c r="O8">
        <f t="shared" si="3"/>
        <v>30</v>
      </c>
      <c r="P8" s="50">
        <f t="shared" si="3"/>
        <v>0</v>
      </c>
      <c r="Q8" s="50">
        <f t="shared" si="0"/>
        <v>1881000</v>
      </c>
      <c r="R8" s="50">
        <f t="shared" si="1"/>
        <v>36000000</v>
      </c>
      <c r="S8" s="50">
        <f t="shared" si="1"/>
        <v>24000000</v>
      </c>
      <c r="T8" s="50">
        <f t="shared" si="4"/>
        <v>150000</v>
      </c>
      <c r="U8" s="50">
        <f t="shared" si="5"/>
        <v>62031000</v>
      </c>
    </row>
    <row r="9" spans="1:21" x14ac:dyDescent="0.25">
      <c r="A9" s="6">
        <f t="shared" si="6"/>
        <v>2025</v>
      </c>
      <c r="B9" s="11">
        <f>MAX('mosty, propustky,zdi'!B8,'žel. svšek a spodek'!B8,zab.sděl.zař!B8,trakce!B8,nástupiště!B8,'PHS a Budovy'!B8,tunely!B8,Ostatní!B8)</f>
        <v>100</v>
      </c>
      <c r="C9" s="7">
        <f>'mosty, propustky,zdi'!D8+'mosty, propustky,zdi'!E8+'mosty, propustky,zdi'!F8</f>
        <v>0</v>
      </c>
      <c r="D9" s="7">
        <f>'žel. svšek a spodek'!D8</f>
        <v>249213000</v>
      </c>
      <c r="E9" s="7">
        <f>'žel. svšek a spodek'!E8</f>
        <v>3216000</v>
      </c>
      <c r="F9" s="7">
        <f>zab.sděl.zař!D8+zab.sděl.zař!E8+zab.sděl.zař!F8</f>
        <v>22000000</v>
      </c>
      <c r="G9" s="7">
        <f>trakce!D8</f>
        <v>56000000</v>
      </c>
      <c r="H9" s="7">
        <f>nástupiště!D8</f>
        <v>60000000</v>
      </c>
      <c r="I9" s="7">
        <f>'PHS a Budovy'!D8</f>
        <v>0</v>
      </c>
      <c r="J9" s="7">
        <f>'PHS a Budovy'!E8</f>
        <v>0</v>
      </c>
      <c r="K9" s="7">
        <f>tunely!D8</f>
        <v>0</v>
      </c>
      <c r="L9" s="7">
        <f>Ostatní!D8</f>
        <v>0</v>
      </c>
      <c r="M9" s="7">
        <f t="shared" si="2"/>
        <v>390429000</v>
      </c>
      <c r="O9">
        <f t="shared" si="3"/>
        <v>100</v>
      </c>
      <c r="P9" s="50">
        <f t="shared" si="3"/>
        <v>0</v>
      </c>
      <c r="Q9" s="50">
        <f t="shared" si="0"/>
        <v>252429000</v>
      </c>
      <c r="R9" s="50">
        <f t="shared" si="1"/>
        <v>22000000</v>
      </c>
      <c r="S9" s="50">
        <f t="shared" si="1"/>
        <v>56000000</v>
      </c>
      <c r="T9" s="50">
        <f t="shared" si="4"/>
        <v>60000000</v>
      </c>
      <c r="U9" s="50">
        <f t="shared" si="5"/>
        <v>390429000</v>
      </c>
    </row>
    <row r="10" spans="1:21" x14ac:dyDescent="0.25">
      <c r="A10" s="6">
        <f t="shared" si="6"/>
        <v>2026</v>
      </c>
      <c r="B10" s="11">
        <f>MAX('mosty, propustky,zdi'!B9,'žel. svšek a spodek'!B9,zab.sděl.zař!B9,trakce!B9,nástupiště!B9,'PHS a Budovy'!B9,tunely!B9,Ostatní!B9)</f>
        <v>30</v>
      </c>
      <c r="C10" s="7">
        <f>'mosty, propustky,zdi'!D9+'mosty, propustky,zdi'!E9+'mosty, propustky,zdi'!F9</f>
        <v>0</v>
      </c>
      <c r="D10" s="7">
        <f>'žel. svšek a spodek'!D9</f>
        <v>60000</v>
      </c>
      <c r="E10" s="7">
        <f>'žel. svšek a spodek'!E9</f>
        <v>13977000</v>
      </c>
      <c r="F10" s="7">
        <f>zab.sděl.zař!D9+zab.sděl.zař!E9+zab.sděl.zař!F9</f>
        <v>17000000</v>
      </c>
      <c r="G10" s="7">
        <f>trakce!D9</f>
        <v>24000000</v>
      </c>
      <c r="H10" s="7">
        <f>nástupiště!D9</f>
        <v>0</v>
      </c>
      <c r="I10" s="7">
        <f>'PHS a Budovy'!D9</f>
        <v>0</v>
      </c>
      <c r="J10" s="7">
        <f>'PHS a Budovy'!E9</f>
        <v>150000</v>
      </c>
      <c r="K10" s="7">
        <f>tunely!D9</f>
        <v>0</v>
      </c>
      <c r="L10" s="7">
        <f>Ostatní!D9</f>
        <v>0</v>
      </c>
      <c r="M10" s="7">
        <f t="shared" si="2"/>
        <v>55187000</v>
      </c>
      <c r="O10">
        <f t="shared" si="3"/>
        <v>30</v>
      </c>
      <c r="P10" s="50">
        <f t="shared" si="3"/>
        <v>0</v>
      </c>
      <c r="Q10" s="50">
        <f t="shared" si="0"/>
        <v>14037000</v>
      </c>
      <c r="R10" s="50">
        <f t="shared" si="1"/>
        <v>17000000</v>
      </c>
      <c r="S10" s="50">
        <f t="shared" si="1"/>
        <v>24000000</v>
      </c>
      <c r="T10" s="50">
        <f t="shared" si="4"/>
        <v>150000</v>
      </c>
      <c r="U10" s="50">
        <f t="shared" si="5"/>
        <v>55187000</v>
      </c>
    </row>
    <row r="11" spans="1:21" x14ac:dyDescent="0.25">
      <c r="A11" s="6">
        <f t="shared" si="6"/>
        <v>2027</v>
      </c>
      <c r="B11" s="11">
        <f>MAX('mosty, propustky,zdi'!B10,'žel. svšek a spodek'!B10,zab.sděl.zař!B10,trakce!B10,nástupiště!B10,'PHS a Budovy'!B10,tunely!B10,Ostatní!B10)</f>
        <v>30</v>
      </c>
      <c r="C11" s="7">
        <f>'mosty, propustky,zdi'!D10+'mosty, propustky,zdi'!E10+'mosty, propustky,zdi'!F10</f>
        <v>0</v>
      </c>
      <c r="D11" s="7">
        <f>'žel. svšek a spodek'!D10</f>
        <v>12181000</v>
      </c>
      <c r="E11" s="7">
        <f>'žel. svšek a spodek'!E10</f>
        <v>317000</v>
      </c>
      <c r="F11" s="7">
        <f>zab.sděl.zař!D10+zab.sděl.zař!E10+zab.sděl.zař!F10</f>
        <v>185000000</v>
      </c>
      <c r="G11" s="7">
        <f>trakce!D10</f>
        <v>0</v>
      </c>
      <c r="H11" s="7">
        <f>nástupiště!D10</f>
        <v>0</v>
      </c>
      <c r="I11" s="7">
        <f>'PHS a Budovy'!D10</f>
        <v>0</v>
      </c>
      <c r="J11" s="7">
        <f>'PHS a Budovy'!E10</f>
        <v>0</v>
      </c>
      <c r="K11" s="7">
        <f>tunely!D10</f>
        <v>0</v>
      </c>
      <c r="L11" s="7">
        <f>Ostatní!D10</f>
        <v>0</v>
      </c>
      <c r="M11" s="7">
        <f t="shared" si="2"/>
        <v>197498000</v>
      </c>
      <c r="O11">
        <f t="shared" si="3"/>
        <v>30</v>
      </c>
      <c r="P11" s="50">
        <f t="shared" si="3"/>
        <v>0</v>
      </c>
      <c r="Q11" s="50">
        <f t="shared" si="0"/>
        <v>12498000</v>
      </c>
      <c r="R11" s="50">
        <f t="shared" si="1"/>
        <v>185000000</v>
      </c>
      <c r="S11" s="50">
        <f t="shared" si="1"/>
        <v>0</v>
      </c>
      <c r="T11" s="50">
        <f t="shared" si="4"/>
        <v>0</v>
      </c>
      <c r="U11" s="50">
        <f t="shared" si="5"/>
        <v>197498000</v>
      </c>
    </row>
    <row r="12" spans="1:21" x14ac:dyDescent="0.25">
      <c r="A12" s="6">
        <f t="shared" si="6"/>
        <v>2028</v>
      </c>
      <c r="B12" s="11">
        <f>MAX('mosty, propustky,zdi'!B11,'žel. svšek a spodek'!B11,zab.sděl.zař!B11,trakce!B11,nástupiště!B11,'PHS a Budovy'!B11,tunely!B11,Ostatní!B11)</f>
        <v>30</v>
      </c>
      <c r="C12" s="7">
        <f>'mosty, propustky,zdi'!D11+'mosty, propustky,zdi'!E11+'mosty, propustky,zdi'!F11</f>
        <v>0</v>
      </c>
      <c r="D12" s="7">
        <f>'žel. svšek a spodek'!D11</f>
        <v>3706000</v>
      </c>
      <c r="E12" s="7">
        <f>'žel. svšek a spodek'!E11</f>
        <v>317000</v>
      </c>
      <c r="F12" s="7">
        <f>zab.sděl.zař!D11+zab.sděl.zař!E11+zab.sděl.zař!F11</f>
        <v>225000000</v>
      </c>
      <c r="G12" s="7">
        <f>trakce!D11</f>
        <v>0</v>
      </c>
      <c r="H12" s="7">
        <f>nástupiště!D11</f>
        <v>0</v>
      </c>
      <c r="I12" s="7">
        <f>'PHS a Budovy'!D11</f>
        <v>0</v>
      </c>
      <c r="J12" s="7">
        <f>'PHS a Budovy'!E11</f>
        <v>0</v>
      </c>
      <c r="K12" s="7">
        <f>tunely!D11</f>
        <v>0</v>
      </c>
      <c r="L12" s="7">
        <f>Ostatní!D11</f>
        <v>0</v>
      </c>
      <c r="M12" s="7">
        <f t="shared" si="2"/>
        <v>229023000</v>
      </c>
      <c r="O12">
        <f t="shared" si="3"/>
        <v>30</v>
      </c>
      <c r="P12" s="50">
        <f t="shared" si="3"/>
        <v>0</v>
      </c>
      <c r="Q12" s="50">
        <f t="shared" si="0"/>
        <v>4023000</v>
      </c>
      <c r="R12" s="50">
        <f t="shared" si="1"/>
        <v>225000000</v>
      </c>
      <c r="S12" s="50">
        <f t="shared" si="1"/>
        <v>0</v>
      </c>
      <c r="T12" s="50">
        <f t="shared" si="4"/>
        <v>0</v>
      </c>
      <c r="U12" s="50">
        <f t="shared" si="5"/>
        <v>229023000</v>
      </c>
    </row>
    <row r="13" spans="1:21" x14ac:dyDescent="0.25">
      <c r="A13" s="6">
        <f t="shared" si="6"/>
        <v>2029</v>
      </c>
      <c r="B13" s="11">
        <f>MAX('mosty, propustky,zdi'!B12,'žel. svšek a spodek'!B12,zab.sděl.zař!B12,trakce!B12,nástupiště!B12,'PHS a Budovy'!B12,tunely!B12,Ostatní!B12)</f>
        <v>10</v>
      </c>
      <c r="C13" s="7">
        <f>'mosty, propustky,zdi'!D12+'mosty, propustky,zdi'!E12+'mosty, propustky,zdi'!F12</f>
        <v>0</v>
      </c>
      <c r="D13" s="7">
        <f>'žel. svšek a spodek'!D12</f>
        <v>3329000</v>
      </c>
      <c r="E13" s="7">
        <f>'žel. svšek a spodek'!E12</f>
        <v>317000</v>
      </c>
      <c r="F13" s="48">
        <f>zab.sděl.zař!D12+zab.sděl.zař!E12+zab.sděl.zař!F12</f>
        <v>30000000</v>
      </c>
      <c r="G13" s="7">
        <f>trakce!D12</f>
        <v>0</v>
      </c>
      <c r="H13" s="7">
        <f>nástupiště!D12</f>
        <v>0</v>
      </c>
      <c r="I13" s="7">
        <f>'PHS a Budovy'!D12</f>
        <v>0</v>
      </c>
      <c r="J13" s="7">
        <f>'PHS a Budovy'!E12</f>
        <v>20000</v>
      </c>
      <c r="K13" s="7">
        <f>tunely!D12</f>
        <v>0</v>
      </c>
      <c r="L13" s="7">
        <f>Ostatní!D12</f>
        <v>0</v>
      </c>
      <c r="M13" s="7">
        <f t="shared" si="2"/>
        <v>33666000</v>
      </c>
      <c r="O13">
        <f t="shared" si="3"/>
        <v>10</v>
      </c>
      <c r="P13" s="50">
        <f t="shared" si="3"/>
        <v>0</v>
      </c>
      <c r="Q13" s="50">
        <f t="shared" si="0"/>
        <v>3646000</v>
      </c>
      <c r="R13" s="50">
        <f t="shared" si="1"/>
        <v>30000000</v>
      </c>
      <c r="S13" s="50">
        <f t="shared" si="1"/>
        <v>0</v>
      </c>
      <c r="T13" s="50">
        <f t="shared" si="4"/>
        <v>20000</v>
      </c>
      <c r="U13" s="50">
        <f t="shared" si="5"/>
        <v>33666000</v>
      </c>
    </row>
    <row r="14" spans="1:21" x14ac:dyDescent="0.25">
      <c r="A14" s="6">
        <f t="shared" si="6"/>
        <v>2030</v>
      </c>
      <c r="B14" s="11">
        <f>MAX('mosty, propustky,zdi'!B13,'žel. svšek a spodek'!B13,zab.sděl.zař!B13,trakce!B13,nástupiště!B13,'PHS a Budovy'!B13,tunely!B13,Ostatní!B13)</f>
        <v>30</v>
      </c>
      <c r="C14" s="7">
        <f>'mosty, propustky,zdi'!D13+'mosty, propustky,zdi'!E13+'mosty, propustky,zdi'!F13</f>
        <v>25832672</v>
      </c>
      <c r="D14" s="7">
        <f>'žel. svšek a spodek'!D13</f>
        <v>60000</v>
      </c>
      <c r="E14" s="7">
        <f>'žel. svšek a spodek'!E13</f>
        <v>317000</v>
      </c>
      <c r="F14" s="48">
        <f>zab.sděl.zař!D13+zab.sděl.zař!E13+zab.sděl.zař!F13</f>
        <v>25000000</v>
      </c>
      <c r="G14" s="7">
        <f>trakce!D13</f>
        <v>0</v>
      </c>
      <c r="H14" s="7">
        <f>nástupiště!D13</f>
        <v>0</v>
      </c>
      <c r="I14" s="7">
        <f>'PHS a Budovy'!D13</f>
        <v>0</v>
      </c>
      <c r="J14" s="7">
        <f>'PHS a Budovy'!E13</f>
        <v>0</v>
      </c>
      <c r="K14" s="7">
        <f>tunely!D13</f>
        <v>0</v>
      </c>
      <c r="L14" s="7">
        <f>Ostatní!D13</f>
        <v>0</v>
      </c>
      <c r="M14" s="7">
        <f t="shared" si="2"/>
        <v>51209672</v>
      </c>
      <c r="O14">
        <f t="shared" si="3"/>
        <v>30</v>
      </c>
      <c r="P14" s="50">
        <f t="shared" si="3"/>
        <v>25832672</v>
      </c>
      <c r="Q14" s="50">
        <f t="shared" si="0"/>
        <v>377000</v>
      </c>
      <c r="R14" s="50">
        <f t="shared" si="1"/>
        <v>25000000</v>
      </c>
      <c r="S14" s="50">
        <f t="shared" si="1"/>
        <v>0</v>
      </c>
      <c r="T14" s="50">
        <f t="shared" si="4"/>
        <v>0</v>
      </c>
      <c r="U14" s="50">
        <f t="shared" si="5"/>
        <v>51209672</v>
      </c>
    </row>
    <row r="15" spans="1:21" x14ac:dyDescent="0.25">
      <c r="A15" s="6">
        <f t="shared" si="6"/>
        <v>2031</v>
      </c>
      <c r="B15" s="11">
        <f>MAX('mosty, propustky,zdi'!B14,'žel. svšek a spodek'!B14,zab.sděl.zař!B14,trakce!B14,nástupiště!B14,'PHS a Budovy'!B14,tunely!B14,Ostatní!B14)</f>
        <v>5</v>
      </c>
      <c r="C15" s="7">
        <f>'mosty, propustky,zdi'!D14+'mosty, propustky,zdi'!E14+'mosty, propustky,zdi'!F14</f>
        <v>0</v>
      </c>
      <c r="D15" s="7">
        <f>'žel. svšek a spodek'!D14</f>
        <v>60000</v>
      </c>
      <c r="E15" s="7">
        <f>'žel. svšek a spodek'!E14</f>
        <v>456000</v>
      </c>
      <c r="F15" s="7">
        <f>zab.sděl.zař!D14+zab.sděl.zař!E14+zab.sděl.zař!F14</f>
        <v>17500000</v>
      </c>
      <c r="G15" s="7">
        <f>trakce!D14</f>
        <v>0</v>
      </c>
      <c r="H15" s="7">
        <f>nástupiště!D14</f>
        <v>0</v>
      </c>
      <c r="I15" s="7">
        <f>'PHS a Budovy'!D14</f>
        <v>0</v>
      </c>
      <c r="J15" s="7">
        <f>'PHS a Budovy'!E14</f>
        <v>1000000</v>
      </c>
      <c r="K15" s="7">
        <f>tunely!D14</f>
        <v>0</v>
      </c>
      <c r="L15" s="7">
        <f>Ostatní!D14</f>
        <v>0</v>
      </c>
      <c r="M15" s="7">
        <f t="shared" si="2"/>
        <v>19016000</v>
      </c>
      <c r="O15">
        <f t="shared" si="3"/>
        <v>5</v>
      </c>
      <c r="P15" s="50">
        <f t="shared" si="3"/>
        <v>0</v>
      </c>
      <c r="Q15" s="50">
        <f t="shared" si="0"/>
        <v>516000</v>
      </c>
      <c r="R15" s="50">
        <f t="shared" si="1"/>
        <v>17500000</v>
      </c>
      <c r="S15" s="50">
        <f t="shared" si="1"/>
        <v>0</v>
      </c>
      <c r="T15" s="50">
        <f t="shared" si="4"/>
        <v>1000000</v>
      </c>
      <c r="U15" s="50">
        <f t="shared" si="5"/>
        <v>19016000</v>
      </c>
    </row>
    <row r="16" spans="1:21" x14ac:dyDescent="0.25">
      <c r="A16" s="6">
        <f t="shared" si="6"/>
        <v>2032</v>
      </c>
      <c r="B16" s="11">
        <f>MAX('mosty, propustky,zdi'!B15,'žel. svšek a spodek'!B15,zab.sděl.zař!B15,trakce!B15,nástupiště!B15,'PHS a Budovy'!B15,tunely!B15,Ostatní!B15)</f>
        <v>15</v>
      </c>
      <c r="C16" s="7">
        <f>'mosty, propustky,zdi'!D15+'mosty, propustky,zdi'!E15+'mosty, propustky,zdi'!F15</f>
        <v>0</v>
      </c>
      <c r="D16" s="7">
        <f>'žel. svšek a spodek'!D15</f>
        <v>1564000</v>
      </c>
      <c r="E16" s="7">
        <f>'žel. svšek a spodek'!E15</f>
        <v>897000</v>
      </c>
      <c r="F16" s="48">
        <f>zab.sděl.zař!D15+zab.sděl.zař!E15+zab.sděl.zař!F15</f>
        <v>0</v>
      </c>
      <c r="G16" s="7">
        <f>trakce!D15</f>
        <v>18000000</v>
      </c>
      <c r="H16" s="7">
        <f>nástupiště!D15</f>
        <v>0</v>
      </c>
      <c r="I16" s="7">
        <f>'PHS a Budovy'!D15</f>
        <v>0</v>
      </c>
      <c r="J16" s="7">
        <f>'PHS a Budovy'!E15</f>
        <v>1000000</v>
      </c>
      <c r="K16" s="7">
        <f>tunely!D15</f>
        <v>0</v>
      </c>
      <c r="L16" s="7">
        <f>Ostatní!D15</f>
        <v>0</v>
      </c>
      <c r="M16" s="7">
        <f t="shared" si="2"/>
        <v>21461000</v>
      </c>
      <c r="O16">
        <f t="shared" si="3"/>
        <v>15</v>
      </c>
      <c r="P16" s="50">
        <f t="shared" si="3"/>
        <v>0</v>
      </c>
      <c r="Q16" s="50">
        <f t="shared" si="0"/>
        <v>2461000</v>
      </c>
      <c r="R16" s="50">
        <f t="shared" si="1"/>
        <v>0</v>
      </c>
      <c r="S16" s="50">
        <f t="shared" si="1"/>
        <v>18000000</v>
      </c>
      <c r="T16" s="50">
        <f t="shared" si="4"/>
        <v>1000000</v>
      </c>
      <c r="U16" s="50">
        <f t="shared" si="5"/>
        <v>21461000</v>
      </c>
    </row>
    <row r="17" spans="1:21" x14ac:dyDescent="0.25">
      <c r="A17" s="6">
        <f t="shared" si="6"/>
        <v>2033</v>
      </c>
      <c r="B17" s="11">
        <f>MAX('mosty, propustky,zdi'!B16,'žel. svšek a spodek'!B16,zab.sděl.zař!B12,trakce!B16,nástupiště!B16,'PHS a Budovy'!B16,tunely!B16,Ostatní!B16)</f>
        <v>10</v>
      </c>
      <c r="C17" s="7">
        <f>'mosty, propustky,zdi'!D16+'mosty, propustky,zdi'!E16+'mosty, propustky,zdi'!F16</f>
        <v>0</v>
      </c>
      <c r="D17" s="7">
        <f>'žel. svšek a spodek'!D16</f>
        <v>5127000</v>
      </c>
      <c r="E17" s="7">
        <f>'žel. svšek a spodek'!E16</f>
        <v>317000</v>
      </c>
      <c r="F17" s="48">
        <f>zab.sděl.zař!D12+zab.sděl.zař!E12+zab.sděl.zař!F12</f>
        <v>30000000</v>
      </c>
      <c r="G17" s="7">
        <f>trakce!D16</f>
        <v>0</v>
      </c>
      <c r="H17" s="7">
        <f>nástupiště!D16</f>
        <v>0</v>
      </c>
      <c r="I17" s="7">
        <f>'PHS a Budovy'!D16</f>
        <v>0</v>
      </c>
      <c r="J17" s="7">
        <f>'PHS a Budovy'!E16</f>
        <v>0</v>
      </c>
      <c r="K17" s="7">
        <f>tunely!D16</f>
        <v>0</v>
      </c>
      <c r="L17" s="7">
        <f>Ostatní!D16</f>
        <v>0</v>
      </c>
      <c r="M17" s="7">
        <f t="shared" si="2"/>
        <v>35444000</v>
      </c>
      <c r="O17">
        <f t="shared" si="3"/>
        <v>10</v>
      </c>
      <c r="P17" s="50">
        <f t="shared" si="3"/>
        <v>0</v>
      </c>
      <c r="Q17" s="50">
        <f t="shared" si="0"/>
        <v>5444000</v>
      </c>
      <c r="R17" s="50">
        <f t="shared" si="1"/>
        <v>30000000</v>
      </c>
      <c r="S17" s="50">
        <f t="shared" si="1"/>
        <v>0</v>
      </c>
      <c r="T17" s="50">
        <f t="shared" si="4"/>
        <v>0</v>
      </c>
      <c r="U17" s="50">
        <f t="shared" si="5"/>
        <v>35444000</v>
      </c>
    </row>
    <row r="18" spans="1:21" x14ac:dyDescent="0.25">
      <c r="A18" s="6">
        <f t="shared" si="6"/>
        <v>2034</v>
      </c>
      <c r="B18" s="11">
        <f>MAX('mosty, propustky,zdi'!B17,'žel. svšek a spodek'!B17,zab.sděl.zař!B17,trakce!B17,nástupiště!B17,'PHS a Budovy'!B17,tunely!B17,Ostatní!B17)</f>
        <v>10</v>
      </c>
      <c r="C18" s="7">
        <f>'mosty, propustky,zdi'!D17+'mosty, propustky,zdi'!E17+'mosty, propustky,zdi'!F17</f>
        <v>0</v>
      </c>
      <c r="D18" s="7">
        <f>'žel. svšek a spodek'!D17</f>
        <v>3706000</v>
      </c>
      <c r="E18" s="7">
        <f>'žel. svšek a spodek'!E17</f>
        <v>317000</v>
      </c>
      <c r="F18" s="48">
        <f>zab.sděl.zař!D17+zab.sděl.zař!E17+zab.sděl.zař!F17</f>
        <v>0</v>
      </c>
      <c r="G18" s="7">
        <f>trakce!D17</f>
        <v>0</v>
      </c>
      <c r="H18" s="7">
        <f>nástupiště!D17</f>
        <v>0</v>
      </c>
      <c r="I18" s="7">
        <f>'PHS a Budovy'!D17</f>
        <v>0</v>
      </c>
      <c r="J18" s="7">
        <f>'PHS a Budovy'!E17</f>
        <v>0</v>
      </c>
      <c r="K18" s="7">
        <f>tunely!D17</f>
        <v>0</v>
      </c>
      <c r="L18" s="7">
        <f>Ostatní!D17</f>
        <v>0</v>
      </c>
      <c r="M18" s="7">
        <f t="shared" si="2"/>
        <v>4023000</v>
      </c>
      <c r="O18">
        <f t="shared" si="3"/>
        <v>10</v>
      </c>
      <c r="P18" s="50">
        <f t="shared" si="3"/>
        <v>0</v>
      </c>
      <c r="Q18" s="50">
        <f t="shared" si="0"/>
        <v>4023000</v>
      </c>
      <c r="R18" s="50">
        <f t="shared" si="1"/>
        <v>0</v>
      </c>
      <c r="S18" s="50">
        <f t="shared" si="1"/>
        <v>0</v>
      </c>
      <c r="T18" s="50">
        <f t="shared" si="4"/>
        <v>0</v>
      </c>
      <c r="U18" s="50">
        <f t="shared" si="5"/>
        <v>4023000</v>
      </c>
    </row>
    <row r="19" spans="1:21" x14ac:dyDescent="0.25">
      <c r="A19" s="6">
        <f t="shared" si="6"/>
        <v>2035</v>
      </c>
      <c r="B19" s="11">
        <f>MAX('mosty, propustky,zdi'!B18,'žel. svšek a spodek'!B18,zab.sděl.zař!B18,trakce!B18,nástupiště!B18,'PHS a Budovy'!B18,tunely!B18,Ostatní!B18)</f>
        <v>60</v>
      </c>
      <c r="C19" s="7">
        <f>'mosty, propustky,zdi'!D18+'mosty, propustky,zdi'!E18+'mosty, propustky,zdi'!F18</f>
        <v>196150000</v>
      </c>
      <c r="D19" s="7">
        <f>'žel. svšek a spodek'!D18</f>
        <v>10991000</v>
      </c>
      <c r="E19" s="7">
        <f>'žel. svšek a spodek'!E18</f>
        <v>317000</v>
      </c>
      <c r="F19" s="7">
        <f>zab.sděl.zař!D18+zab.sděl.zař!E18+zab.sděl.zař!F18</f>
        <v>0</v>
      </c>
      <c r="G19" s="7">
        <f>trakce!D18</f>
        <v>0</v>
      </c>
      <c r="H19" s="7">
        <f>nástupiště!D18</f>
        <v>0</v>
      </c>
      <c r="I19" s="7">
        <f>'PHS a Budovy'!D18</f>
        <v>0</v>
      </c>
      <c r="J19" s="7">
        <f>'PHS a Budovy'!E18</f>
        <v>0</v>
      </c>
      <c r="K19" s="7">
        <f>tunely!D18</f>
        <v>0</v>
      </c>
      <c r="L19" s="7">
        <f>Ostatní!D18</f>
        <v>0</v>
      </c>
      <c r="M19" s="7">
        <f t="shared" si="2"/>
        <v>207458000</v>
      </c>
      <c r="O19">
        <f t="shared" si="3"/>
        <v>60</v>
      </c>
      <c r="P19" s="50">
        <f t="shared" si="3"/>
        <v>196150000</v>
      </c>
      <c r="Q19" s="50">
        <f t="shared" si="0"/>
        <v>11308000</v>
      </c>
      <c r="R19" s="50">
        <f t="shared" si="1"/>
        <v>0</v>
      </c>
      <c r="S19" s="50">
        <f t="shared" si="1"/>
        <v>0</v>
      </c>
      <c r="T19" s="50">
        <f t="shared" si="4"/>
        <v>0</v>
      </c>
      <c r="U19" s="50">
        <f t="shared" si="5"/>
        <v>207458000</v>
      </c>
    </row>
    <row r="20" spans="1:21" x14ac:dyDescent="0.25">
      <c r="A20" s="6">
        <f t="shared" si="6"/>
        <v>2036</v>
      </c>
      <c r="B20" s="11">
        <f>MAX('mosty, propustky,zdi'!B19,'žel. svšek a spodek'!B19,zab.sděl.zař!B19,trakce!B19,nástupiště!B19,'PHS a Budovy'!B19,tunely!B19,Ostatní!B19)</f>
        <v>15</v>
      </c>
      <c r="C20" s="7">
        <f>'mosty, propustky,zdi'!D19+'mosty, propustky,zdi'!E19+'mosty, propustky,zdi'!F19</f>
        <v>0</v>
      </c>
      <c r="D20" s="7">
        <f>'žel. svšek a spodek'!D19</f>
        <v>60000</v>
      </c>
      <c r="E20" s="7">
        <f>'žel. svšek a spodek'!E19</f>
        <v>317000</v>
      </c>
      <c r="F20" s="7">
        <f>zab.sděl.zař!D19+zab.sděl.zař!E19+zab.sděl.zař!F19</f>
        <v>40000000</v>
      </c>
      <c r="G20" s="7">
        <f>trakce!D19</f>
        <v>0</v>
      </c>
      <c r="H20" s="7">
        <f>nástupiště!D19</f>
        <v>0</v>
      </c>
      <c r="I20" s="7">
        <f>'PHS a Budovy'!D19</f>
        <v>0</v>
      </c>
      <c r="J20" s="7">
        <f>'PHS a Budovy'!E19</f>
        <v>0</v>
      </c>
      <c r="K20" s="7">
        <f>tunely!D19</f>
        <v>0</v>
      </c>
      <c r="L20" s="7">
        <f>Ostatní!D19</f>
        <v>0</v>
      </c>
      <c r="M20" s="7">
        <f t="shared" si="2"/>
        <v>40377000</v>
      </c>
      <c r="O20">
        <f t="shared" si="3"/>
        <v>15</v>
      </c>
      <c r="P20" s="50">
        <f t="shared" si="3"/>
        <v>0</v>
      </c>
      <c r="Q20" s="50">
        <f t="shared" si="0"/>
        <v>377000</v>
      </c>
      <c r="R20" s="50">
        <f t="shared" si="1"/>
        <v>40000000</v>
      </c>
      <c r="S20" s="50">
        <f t="shared" si="1"/>
        <v>0</v>
      </c>
      <c r="T20" s="50">
        <f t="shared" si="4"/>
        <v>0</v>
      </c>
      <c r="U20" s="50">
        <f t="shared" si="5"/>
        <v>40377000</v>
      </c>
    </row>
    <row r="21" spans="1:21" x14ac:dyDescent="0.25">
      <c r="A21" s="6">
        <f t="shared" si="6"/>
        <v>2037</v>
      </c>
      <c r="B21" s="11">
        <f>MAX('mosty, propustky,zdi'!B20,'žel. svšek a spodek'!B20,zab.sděl.zař!B20,trakce!B20,nástupiště!B20,'PHS a Budovy'!B20,tunely!B20,Ostatní!B20)</f>
        <v>10</v>
      </c>
      <c r="C21" s="7">
        <f>'mosty, propustky,zdi'!D20+'mosty, propustky,zdi'!E20+'mosty, propustky,zdi'!F20</f>
        <v>0</v>
      </c>
      <c r="D21" s="7">
        <f>'žel. svšek a spodek'!D20</f>
        <v>12660000</v>
      </c>
      <c r="E21" s="7">
        <f>'žel. svšek a spodek'!E20</f>
        <v>456000</v>
      </c>
      <c r="F21" s="7">
        <f>zab.sděl.zař!D20+zab.sděl.zař!E20+zab.sděl.zař!F20</f>
        <v>0</v>
      </c>
      <c r="G21" s="7">
        <f>trakce!D20</f>
        <v>0</v>
      </c>
      <c r="H21" s="7">
        <f>nástupiště!D20</f>
        <v>0</v>
      </c>
      <c r="I21" s="7">
        <f>'PHS a Budovy'!D20</f>
        <v>0</v>
      </c>
      <c r="J21" s="7">
        <f>'PHS a Budovy'!E20</f>
        <v>50000</v>
      </c>
      <c r="K21" s="7">
        <f>tunely!D20</f>
        <v>0</v>
      </c>
      <c r="L21" s="7">
        <f>Ostatní!D20</f>
        <v>0</v>
      </c>
      <c r="M21" s="7">
        <f t="shared" si="2"/>
        <v>13166000</v>
      </c>
      <c r="O21">
        <f t="shared" si="3"/>
        <v>10</v>
      </c>
      <c r="P21" s="50">
        <f t="shared" si="3"/>
        <v>0</v>
      </c>
      <c r="Q21" s="50">
        <f t="shared" si="0"/>
        <v>13116000</v>
      </c>
      <c r="R21" s="50">
        <f t="shared" si="1"/>
        <v>0</v>
      </c>
      <c r="S21" s="50">
        <f t="shared" si="1"/>
        <v>0</v>
      </c>
      <c r="T21" s="50">
        <f t="shared" si="4"/>
        <v>50000</v>
      </c>
      <c r="U21" s="50">
        <f t="shared" si="5"/>
        <v>13166000</v>
      </c>
    </row>
    <row r="22" spans="1:21" x14ac:dyDescent="0.25">
      <c r="A22" s="6">
        <f t="shared" si="6"/>
        <v>2038</v>
      </c>
      <c r="B22" s="11">
        <f>MAX('mosty, propustky,zdi'!B21,'žel. svšek a spodek'!B21,zab.sděl.zař!B21,trakce!B21,nástupiště!B21,'PHS a Budovy'!B21,tunely!B21,Ostatní!B21)</f>
        <v>30</v>
      </c>
      <c r="C22" s="7">
        <f>'mosty, propustky,zdi'!D21+'mosty, propustky,zdi'!E21+'mosty, propustky,zdi'!F21</f>
        <v>0</v>
      </c>
      <c r="D22" s="7">
        <f>'žel. svšek a spodek'!D21</f>
        <v>60000</v>
      </c>
      <c r="E22" s="7">
        <f>'žel. svšek a spodek'!E21</f>
        <v>897000</v>
      </c>
      <c r="F22" s="7">
        <f>zab.sděl.zař!D21+zab.sděl.zař!E21+zab.sděl.zař!F21</f>
        <v>0</v>
      </c>
      <c r="G22" s="7">
        <f>trakce!D21</f>
        <v>23000000</v>
      </c>
      <c r="H22" s="7">
        <f>nástupiště!D21</f>
        <v>0</v>
      </c>
      <c r="I22" s="7">
        <f>'PHS a Budovy'!D21</f>
        <v>0</v>
      </c>
      <c r="J22" s="7">
        <f>'PHS a Budovy'!E21</f>
        <v>0</v>
      </c>
      <c r="K22" s="7">
        <f>tunely!D21</f>
        <v>0</v>
      </c>
      <c r="L22" s="7">
        <f>Ostatní!D21</f>
        <v>0</v>
      </c>
      <c r="M22" s="7">
        <f t="shared" si="2"/>
        <v>23957000</v>
      </c>
      <c r="O22">
        <f t="shared" si="3"/>
        <v>30</v>
      </c>
      <c r="P22" s="50">
        <f t="shared" si="3"/>
        <v>0</v>
      </c>
      <c r="Q22" s="50">
        <f t="shared" si="0"/>
        <v>957000</v>
      </c>
      <c r="R22" s="50">
        <f t="shared" si="1"/>
        <v>0</v>
      </c>
      <c r="S22" s="50">
        <f t="shared" si="1"/>
        <v>23000000</v>
      </c>
      <c r="T22" s="50">
        <f t="shared" si="4"/>
        <v>0</v>
      </c>
      <c r="U22" s="50">
        <f t="shared" si="5"/>
        <v>23957000</v>
      </c>
    </row>
    <row r="23" spans="1:21" x14ac:dyDescent="0.25">
      <c r="A23" s="6">
        <f t="shared" si="6"/>
        <v>2039</v>
      </c>
      <c r="B23" s="11">
        <f>MAX('mosty, propustky,zdi'!B22,'žel. svšek a spodek'!B22,zab.sděl.zař!B22,trakce!B22,nástupiště!B22,'PHS a Budovy'!B22,tunely!B22,Ostatní!B22)</f>
        <v>30</v>
      </c>
      <c r="C23" s="7">
        <f>'mosty, propustky,zdi'!D22+'mosty, propustky,zdi'!E22+'mosty, propustky,zdi'!F22</f>
        <v>0</v>
      </c>
      <c r="D23" s="7">
        <f>'žel. svšek a spodek'!D22</f>
        <v>1519000</v>
      </c>
      <c r="E23" s="7">
        <f>'žel. svšek a spodek'!E22</f>
        <v>56000</v>
      </c>
      <c r="F23" s="7">
        <f>zab.sděl.zař!D22+zab.sděl.zař!E22+zab.sděl.zař!F22</f>
        <v>0</v>
      </c>
      <c r="G23" s="7">
        <f>trakce!D22</f>
        <v>54000000</v>
      </c>
      <c r="H23" s="7">
        <f>nástupiště!D22</f>
        <v>0</v>
      </c>
      <c r="I23" s="7">
        <f>'PHS a Budovy'!D22</f>
        <v>0</v>
      </c>
      <c r="J23" s="7">
        <f>'PHS a Budovy'!E22</f>
        <v>0</v>
      </c>
      <c r="K23" s="7">
        <f>tunely!D22</f>
        <v>0</v>
      </c>
      <c r="L23" s="7">
        <f>Ostatní!D22</f>
        <v>0</v>
      </c>
      <c r="M23" s="7">
        <f t="shared" si="2"/>
        <v>55575000</v>
      </c>
      <c r="O23">
        <f t="shared" si="3"/>
        <v>30</v>
      </c>
      <c r="P23" s="50">
        <f t="shared" si="3"/>
        <v>0</v>
      </c>
      <c r="Q23" s="50">
        <f t="shared" si="0"/>
        <v>1575000</v>
      </c>
      <c r="R23" s="50">
        <f t="shared" si="1"/>
        <v>0</v>
      </c>
      <c r="S23" s="50">
        <f t="shared" si="1"/>
        <v>54000000</v>
      </c>
      <c r="T23" s="50">
        <f t="shared" si="4"/>
        <v>0</v>
      </c>
      <c r="U23" s="50">
        <f t="shared" si="5"/>
        <v>55575000</v>
      </c>
    </row>
    <row r="24" spans="1:21" x14ac:dyDescent="0.25">
      <c r="A24" s="6">
        <f t="shared" si="6"/>
        <v>2040</v>
      </c>
      <c r="B24" s="11">
        <f>MAX('mosty, propustky,zdi'!B23,'žel. svšek a spodek'!B23,zab.sděl.zař!B23,trakce!B23,nástupiště!B23,'PHS a Budovy'!B23,tunely!B23,Ostatní!B23)</f>
        <v>60</v>
      </c>
      <c r="C24" s="7">
        <f>'mosty, propustky,zdi'!D23+'mosty, propustky,zdi'!E23+'mosty, propustky,zdi'!F23</f>
        <v>0</v>
      </c>
      <c r="D24" s="7">
        <f>'žel. svšek a spodek'!D23</f>
        <v>97166000</v>
      </c>
      <c r="E24" s="7">
        <f>'žel. svšek a spodek'!E23</f>
        <v>56000</v>
      </c>
      <c r="F24" s="7">
        <f>zab.sděl.zař!D23+zab.sděl.zař!E23+zab.sděl.zař!F23</f>
        <v>0</v>
      </c>
      <c r="G24" s="7">
        <f>trakce!D23</f>
        <v>23000000</v>
      </c>
      <c r="H24" s="7">
        <f>nástupiště!D23</f>
        <v>60000000</v>
      </c>
      <c r="I24" s="7">
        <f>'PHS a Budovy'!D23</f>
        <v>0</v>
      </c>
      <c r="J24" s="7">
        <f>'PHS a Budovy'!E23</f>
        <v>0</v>
      </c>
      <c r="K24" s="7">
        <f>tunely!D23</f>
        <v>0</v>
      </c>
      <c r="L24" s="7">
        <f>Ostatní!D23</f>
        <v>0</v>
      </c>
      <c r="M24" s="7">
        <f t="shared" si="2"/>
        <v>180222000</v>
      </c>
      <c r="O24">
        <f t="shared" si="3"/>
        <v>60</v>
      </c>
      <c r="P24" s="50">
        <f t="shared" si="3"/>
        <v>0</v>
      </c>
      <c r="Q24" s="50">
        <f t="shared" si="0"/>
        <v>97222000</v>
      </c>
      <c r="R24" s="50">
        <f t="shared" si="1"/>
        <v>0</v>
      </c>
      <c r="S24" s="50">
        <f t="shared" si="1"/>
        <v>23000000</v>
      </c>
      <c r="T24" s="50">
        <f t="shared" si="4"/>
        <v>60000000</v>
      </c>
      <c r="U24" s="50">
        <f t="shared" si="5"/>
        <v>180222000</v>
      </c>
    </row>
    <row r="25" spans="1:21" x14ac:dyDescent="0.25">
      <c r="A25" s="6">
        <f t="shared" si="6"/>
        <v>2041</v>
      </c>
      <c r="B25" s="11">
        <f>MAX('mosty, propustky,zdi'!B24,'žel. svšek a spodek'!B24,zab.sděl.zař!B24,trakce!B24,nástupiště!B24,'PHS a Budovy'!B24,tunely!B24,Ostatní!B24)</f>
        <v>10</v>
      </c>
      <c r="C25" s="7">
        <f>'mosty, propustky,zdi'!D24+'mosty, propustky,zdi'!E24+'mosty, propustky,zdi'!F24</f>
        <v>0</v>
      </c>
      <c r="D25" s="7">
        <f>'žel. svšek a spodek'!D24</f>
        <v>3937000</v>
      </c>
      <c r="E25" s="7">
        <f>'žel. svšek a spodek'!E24</f>
        <v>56000</v>
      </c>
      <c r="F25" s="7">
        <f>zab.sděl.zař!D24+zab.sděl.zař!E24+zab.sděl.zař!F24</f>
        <v>30000000</v>
      </c>
      <c r="G25" s="7">
        <f>trakce!D24</f>
        <v>0</v>
      </c>
      <c r="H25" s="7">
        <f>nástupiště!D24</f>
        <v>0</v>
      </c>
      <c r="I25" s="7">
        <f>'PHS a Budovy'!D24</f>
        <v>0</v>
      </c>
      <c r="J25" s="7">
        <f>'PHS a Budovy'!E24</f>
        <v>0</v>
      </c>
      <c r="K25" s="7">
        <f>tunely!D24</f>
        <v>0</v>
      </c>
      <c r="L25" s="7">
        <f>Ostatní!D24</f>
        <v>0</v>
      </c>
      <c r="M25" s="7">
        <f t="shared" si="2"/>
        <v>33993000</v>
      </c>
      <c r="O25">
        <f t="shared" si="3"/>
        <v>10</v>
      </c>
      <c r="P25" s="50">
        <f t="shared" si="3"/>
        <v>0</v>
      </c>
      <c r="Q25" s="50">
        <f t="shared" si="0"/>
        <v>3993000</v>
      </c>
      <c r="R25" s="50">
        <f t="shared" si="1"/>
        <v>30000000</v>
      </c>
      <c r="S25" s="50">
        <f t="shared" si="1"/>
        <v>0</v>
      </c>
      <c r="T25" s="50">
        <f t="shared" si="4"/>
        <v>0</v>
      </c>
      <c r="U25" s="50">
        <f t="shared" si="5"/>
        <v>33993000</v>
      </c>
    </row>
    <row r="26" spans="1:21" x14ac:dyDescent="0.25">
      <c r="A26" s="6">
        <f t="shared" si="6"/>
        <v>2042</v>
      </c>
      <c r="B26" s="11">
        <f>MAX('mosty, propustky,zdi'!B25,'žel. svšek a spodek'!B25,zab.sděl.zař!B25,trakce!B25,nástupiště!B25,'PHS a Budovy'!B25,tunely!B25,Ostatní!B25)</f>
        <v>10</v>
      </c>
      <c r="C26" s="7">
        <f>'mosty, propustky,zdi'!D25+'mosty, propustky,zdi'!E25+'mosty, propustky,zdi'!F25</f>
        <v>0</v>
      </c>
      <c r="D26" s="7">
        <f>'žel. svšek a spodek'!D25</f>
        <v>60000</v>
      </c>
      <c r="E26" s="7">
        <f>'žel. svšek a spodek'!E25</f>
        <v>56000</v>
      </c>
      <c r="F26" s="7">
        <f>zab.sděl.zař!D25+zab.sděl.zař!E25+zab.sděl.zař!F25</f>
        <v>25000000</v>
      </c>
      <c r="G26" s="7">
        <f>trakce!D25</f>
        <v>0</v>
      </c>
      <c r="H26" s="7">
        <f>nástupiště!D25</f>
        <v>0</v>
      </c>
      <c r="I26" s="7">
        <f>'PHS a Budovy'!D25</f>
        <v>0</v>
      </c>
      <c r="J26" s="7">
        <f>'PHS a Budovy'!E25</f>
        <v>100000</v>
      </c>
      <c r="K26" s="7">
        <f>tunely!D25</f>
        <v>0</v>
      </c>
      <c r="L26" s="7">
        <f>Ostatní!D25</f>
        <v>0</v>
      </c>
      <c r="M26" s="7">
        <f t="shared" si="2"/>
        <v>25216000</v>
      </c>
      <c r="O26">
        <f t="shared" si="3"/>
        <v>10</v>
      </c>
      <c r="P26" s="50">
        <f t="shared" si="3"/>
        <v>0</v>
      </c>
      <c r="Q26" s="50">
        <f t="shared" si="0"/>
        <v>116000</v>
      </c>
      <c r="R26" s="50">
        <f t="shared" si="1"/>
        <v>25000000</v>
      </c>
      <c r="S26" s="50">
        <f t="shared" si="1"/>
        <v>0</v>
      </c>
      <c r="T26" s="50">
        <f t="shared" si="4"/>
        <v>100000</v>
      </c>
      <c r="U26" s="50">
        <f t="shared" si="5"/>
        <v>25216000</v>
      </c>
    </row>
    <row r="27" spans="1:21" x14ac:dyDescent="0.25">
      <c r="A27" s="6">
        <f t="shared" si="6"/>
        <v>2043</v>
      </c>
      <c r="B27" s="11">
        <f>MAX('mosty, propustky,zdi'!B26,'žel. svšek a spodek'!B26,zab.sděl.zař!B26,trakce!B26,nástupiště!B26,'PHS a Budovy'!B26,tunely!B26,Ostatní!B26)</f>
        <v>10</v>
      </c>
      <c r="C27" s="7">
        <f>'mosty, propustky,zdi'!D26+'mosty, propustky,zdi'!E26+'mosty, propustky,zdi'!F26</f>
        <v>0</v>
      </c>
      <c r="D27" s="7">
        <f>'žel. svšek a spodek'!D26</f>
        <v>7722000</v>
      </c>
      <c r="E27" s="7">
        <f>'žel. svšek a spodek'!E26</f>
        <v>194000</v>
      </c>
      <c r="F27" s="7">
        <f>zab.sděl.zař!D26+zab.sděl.zař!E26+zab.sděl.zař!F26</f>
        <v>40000000</v>
      </c>
      <c r="G27" s="7">
        <f>trakce!D26</f>
        <v>0</v>
      </c>
      <c r="H27" s="7">
        <f>nástupiště!D26</f>
        <v>0</v>
      </c>
      <c r="I27" s="7">
        <f>'PHS a Budovy'!D26</f>
        <v>0</v>
      </c>
      <c r="J27" s="7">
        <f>'PHS a Budovy'!E26</f>
        <v>0</v>
      </c>
      <c r="K27" s="7">
        <f>tunely!D26</f>
        <v>0</v>
      </c>
      <c r="L27" s="7">
        <f>Ostatní!D26</f>
        <v>0</v>
      </c>
      <c r="M27" s="7">
        <f t="shared" si="2"/>
        <v>47916000</v>
      </c>
      <c r="O27">
        <f t="shared" si="3"/>
        <v>10</v>
      </c>
      <c r="P27" s="50">
        <f t="shared" si="3"/>
        <v>0</v>
      </c>
      <c r="Q27" s="50">
        <f t="shared" si="0"/>
        <v>7916000</v>
      </c>
      <c r="R27" s="50">
        <f t="shared" si="1"/>
        <v>40000000</v>
      </c>
      <c r="S27" s="50">
        <f t="shared" si="1"/>
        <v>0</v>
      </c>
      <c r="T27" s="50">
        <f t="shared" si="4"/>
        <v>0</v>
      </c>
      <c r="U27" s="50">
        <f t="shared" si="5"/>
        <v>47916000</v>
      </c>
    </row>
    <row r="28" spans="1:21" x14ac:dyDescent="0.25">
      <c r="A28" s="6">
        <f t="shared" si="6"/>
        <v>2044</v>
      </c>
      <c r="B28" s="11">
        <f>MAX('mosty, propustky,zdi'!B27,'žel. svšek a spodek'!B27,zab.sděl.zař!B27,trakce!B27,nástupiště!B27,'PHS a Budovy'!B27,tunely!B27,Ostatní!B27)</f>
        <v>10</v>
      </c>
      <c r="C28" s="7">
        <f>'mosty, propustky,zdi'!D27+'mosty, propustky,zdi'!E27+'mosty, propustky,zdi'!F27</f>
        <v>0</v>
      </c>
      <c r="D28" s="7">
        <f>'žel. svšek a spodek'!D27</f>
        <v>60000</v>
      </c>
      <c r="E28" s="7">
        <f>'žel. svšek a spodek'!E27</f>
        <v>636000</v>
      </c>
      <c r="F28" s="7">
        <f>zab.sděl.zař!D27+zab.sděl.zař!E27+zab.sděl.zař!F27</f>
        <v>47000000</v>
      </c>
      <c r="G28" s="7">
        <f>trakce!D27</f>
        <v>0</v>
      </c>
      <c r="H28" s="7">
        <f>nástupiště!D27</f>
        <v>0</v>
      </c>
      <c r="I28" s="7">
        <f>'PHS a Budovy'!D27</f>
        <v>0</v>
      </c>
      <c r="J28" s="7">
        <f>'PHS a Budovy'!E27</f>
        <v>0</v>
      </c>
      <c r="K28" s="7">
        <f>tunely!D27</f>
        <v>0</v>
      </c>
      <c r="L28" s="7">
        <f>Ostatní!D27</f>
        <v>0</v>
      </c>
      <c r="M28" s="7">
        <f t="shared" si="2"/>
        <v>47696000</v>
      </c>
      <c r="O28">
        <f t="shared" si="3"/>
        <v>10</v>
      </c>
      <c r="P28" s="50">
        <f t="shared" si="3"/>
        <v>0</v>
      </c>
      <c r="Q28" s="50">
        <f t="shared" si="0"/>
        <v>696000</v>
      </c>
      <c r="R28" s="50">
        <f t="shared" si="1"/>
        <v>47000000</v>
      </c>
      <c r="S28" s="50">
        <f t="shared" si="1"/>
        <v>0</v>
      </c>
      <c r="T28" s="50">
        <f t="shared" si="4"/>
        <v>0</v>
      </c>
      <c r="U28" s="50">
        <f t="shared" si="5"/>
        <v>47696000</v>
      </c>
    </row>
    <row r="29" spans="1:21" x14ac:dyDescent="0.25">
      <c r="A29" s="6">
        <f t="shared" si="6"/>
        <v>2045</v>
      </c>
      <c r="B29" s="11">
        <f>MAX('mosty, propustky,zdi'!B28,'žel. svšek a spodek'!B28,zab.sděl.zař!B28,trakce!B28,nástupiště!B28,'PHS a Budovy'!B28,tunely!B28,Ostatní!B28)</f>
        <v>10</v>
      </c>
      <c r="C29" s="7">
        <f>'mosty, propustky,zdi'!D28+'mosty, propustky,zdi'!E28+'mosty, propustky,zdi'!F28</f>
        <v>0</v>
      </c>
      <c r="D29" s="7">
        <f>'žel. svšek a spodek'!D28</f>
        <v>4519000</v>
      </c>
      <c r="E29" s="7">
        <f>'žel. svšek a spodek'!E28</f>
        <v>56000</v>
      </c>
      <c r="F29" s="7">
        <f>zab.sděl.zař!D28+zab.sděl.zař!E28+zab.sděl.zař!F28</f>
        <v>28000000</v>
      </c>
      <c r="G29" s="7">
        <f>trakce!D28</f>
        <v>0</v>
      </c>
      <c r="H29" s="7">
        <f>nástupiště!D28</f>
        <v>0</v>
      </c>
      <c r="I29" s="7">
        <f>'PHS a Budovy'!D28</f>
        <v>0</v>
      </c>
      <c r="J29" s="7">
        <f>'PHS a Budovy'!E28</f>
        <v>0</v>
      </c>
      <c r="K29" s="7">
        <f>tunely!D28</f>
        <v>0</v>
      </c>
      <c r="L29" s="7">
        <f>Ostatní!D28</f>
        <v>0</v>
      </c>
      <c r="M29" s="7">
        <f t="shared" si="2"/>
        <v>32575000</v>
      </c>
      <c r="O29">
        <f t="shared" si="3"/>
        <v>10</v>
      </c>
      <c r="P29" s="50">
        <f t="shared" si="3"/>
        <v>0</v>
      </c>
      <c r="Q29" s="50">
        <f t="shared" si="0"/>
        <v>4575000</v>
      </c>
      <c r="R29" s="50">
        <f t="shared" si="1"/>
        <v>28000000</v>
      </c>
      <c r="S29" s="50">
        <f t="shared" si="1"/>
        <v>0</v>
      </c>
      <c r="T29" s="50">
        <f t="shared" si="4"/>
        <v>0</v>
      </c>
      <c r="U29" s="50">
        <f t="shared" si="5"/>
        <v>32575000</v>
      </c>
    </row>
    <row r="30" spans="1:21" x14ac:dyDescent="0.25">
      <c r="A30" s="6">
        <f t="shared" si="6"/>
        <v>2046</v>
      </c>
      <c r="B30" s="11">
        <f>MAX('mosty, propustky,zdi'!B29,'žel. svšek a spodek'!B29,zab.sděl.zař!B29,trakce!B29,nástupiště!B29,'PHS a Budovy'!B29,tunely!B29,Ostatní!B29)</f>
        <v>10</v>
      </c>
      <c r="C30" s="7">
        <f>'mosty, propustky,zdi'!D29+'mosty, propustky,zdi'!E29+'mosty, propustky,zdi'!F29</f>
        <v>0</v>
      </c>
      <c r="D30" s="7">
        <f>'žel. svšek a spodek'!D29</f>
        <v>3706000</v>
      </c>
      <c r="E30" s="7">
        <f>'žel. svšek a spodek'!E29</f>
        <v>56000</v>
      </c>
      <c r="F30" s="7">
        <f>zab.sděl.zař!D29+zab.sděl.zař!E29+zab.sděl.zař!F29</f>
        <v>12000000</v>
      </c>
      <c r="G30" s="7">
        <f>trakce!D29</f>
        <v>0</v>
      </c>
      <c r="H30" s="7">
        <f>nástupiště!D29</f>
        <v>0</v>
      </c>
      <c r="I30" s="7">
        <f>'PHS a Budovy'!D29</f>
        <v>0</v>
      </c>
      <c r="J30" s="7">
        <f>'PHS a Budovy'!E29</f>
        <v>150000</v>
      </c>
      <c r="K30" s="7">
        <f>tunely!D29</f>
        <v>0</v>
      </c>
      <c r="L30" s="7">
        <f>Ostatní!D29</f>
        <v>0</v>
      </c>
      <c r="M30" s="7">
        <f t="shared" si="2"/>
        <v>15912000</v>
      </c>
      <c r="O30">
        <f t="shared" si="3"/>
        <v>10</v>
      </c>
      <c r="P30" s="50">
        <f t="shared" si="3"/>
        <v>0</v>
      </c>
      <c r="Q30" s="50">
        <f t="shared" si="0"/>
        <v>3762000</v>
      </c>
      <c r="R30" s="50">
        <f t="shared" si="1"/>
        <v>12000000</v>
      </c>
      <c r="S30" s="50">
        <f t="shared" si="1"/>
        <v>0</v>
      </c>
      <c r="T30" s="50">
        <f t="shared" si="4"/>
        <v>150000</v>
      </c>
      <c r="U30" s="50">
        <f t="shared" si="5"/>
        <v>15912000</v>
      </c>
    </row>
    <row r="31" spans="1:21" x14ac:dyDescent="0.25">
      <c r="A31" s="6">
        <f t="shared" si="6"/>
        <v>2047</v>
      </c>
      <c r="B31" s="11">
        <f>MAX('mosty, propustky,zdi'!B30,'žel. svšek a spodek'!B30,zab.sděl.zař!B30,trakce!B30,nástupiště!B30,'PHS a Budovy'!B30,tunely!B30,Ostatní!B30)</f>
        <v>10</v>
      </c>
      <c r="C31" s="7">
        <f>'mosty, propustky,zdi'!D30+'mosty, propustky,zdi'!E30+'mosty, propustky,zdi'!F30</f>
        <v>0</v>
      </c>
      <c r="D31" s="7">
        <f>'žel. svšek a spodek'!D30</f>
        <v>3329000</v>
      </c>
      <c r="E31" s="7">
        <f>'žel. svšek a spodek'!E30</f>
        <v>56000</v>
      </c>
      <c r="F31" s="7">
        <f>zab.sděl.zař!D30+zab.sděl.zař!E30+zab.sděl.zař!F30</f>
        <v>17000000</v>
      </c>
      <c r="G31" s="7">
        <f>trakce!D30</f>
        <v>0</v>
      </c>
      <c r="H31" s="7">
        <f>nástupiště!D30</f>
        <v>0</v>
      </c>
      <c r="I31" s="7">
        <f>'PHS a Budovy'!D30</f>
        <v>0</v>
      </c>
      <c r="J31" s="7">
        <f>'PHS a Budovy'!E30</f>
        <v>400000</v>
      </c>
      <c r="K31" s="7">
        <f>tunely!D30</f>
        <v>0</v>
      </c>
      <c r="L31" s="7">
        <f>Ostatní!D30</f>
        <v>0</v>
      </c>
      <c r="M31" s="7">
        <f t="shared" si="2"/>
        <v>20785000</v>
      </c>
      <c r="O31">
        <f t="shared" si="3"/>
        <v>10</v>
      </c>
      <c r="P31" s="50">
        <f t="shared" si="3"/>
        <v>0</v>
      </c>
      <c r="Q31" s="50">
        <f t="shared" si="0"/>
        <v>3385000</v>
      </c>
      <c r="R31" s="50">
        <f t="shared" si="1"/>
        <v>17000000</v>
      </c>
      <c r="S31" s="50">
        <f t="shared" si="1"/>
        <v>0</v>
      </c>
      <c r="T31" s="50">
        <f t="shared" si="4"/>
        <v>400000</v>
      </c>
      <c r="U31" s="50">
        <f t="shared" si="5"/>
        <v>20785000</v>
      </c>
    </row>
    <row r="32" spans="1:21" x14ac:dyDescent="0.25">
      <c r="A32" s="6">
        <f t="shared" si="6"/>
        <v>2048</v>
      </c>
      <c r="B32" s="11">
        <f>MAX('mosty, propustky,zdi'!B31,'žel. svšek a spodek'!B31,zab.sděl.zař!B31,trakce!B31,nástupiště!B31,'PHS a Budovy'!B31,tunely!B31,Ostatní!B31)</f>
        <v>30</v>
      </c>
      <c r="C32" s="7">
        <f>'mosty, propustky,zdi'!D31+'mosty, propustky,zdi'!E31+'mosty, propustky,zdi'!F31</f>
        <v>0</v>
      </c>
      <c r="D32" s="7">
        <f>'žel. svšek a spodek'!D31</f>
        <v>1564000</v>
      </c>
      <c r="E32" s="7">
        <f>'žel. svšek a spodek'!E31</f>
        <v>56000</v>
      </c>
      <c r="F32" s="7">
        <f>zab.sděl.zař!D31+zab.sděl.zař!E31+zab.sděl.zař!F31</f>
        <v>412500000</v>
      </c>
      <c r="G32" s="7">
        <f>trakce!D31</f>
        <v>0</v>
      </c>
      <c r="H32" s="7">
        <f>nástupiště!D31</f>
        <v>0</v>
      </c>
      <c r="I32" s="7">
        <f>'PHS a Budovy'!D31</f>
        <v>0</v>
      </c>
      <c r="J32" s="7">
        <f>'PHS a Budovy'!E31</f>
        <v>0</v>
      </c>
      <c r="K32" s="7">
        <f>tunely!D31</f>
        <v>0</v>
      </c>
      <c r="L32" s="7">
        <f>Ostatní!D31</f>
        <v>0</v>
      </c>
      <c r="M32" s="7">
        <f t="shared" si="2"/>
        <v>414120000</v>
      </c>
      <c r="O32">
        <f t="shared" si="3"/>
        <v>30</v>
      </c>
      <c r="P32" s="50">
        <f t="shared" si="3"/>
        <v>0</v>
      </c>
      <c r="Q32" s="50">
        <f t="shared" si="0"/>
        <v>1620000</v>
      </c>
      <c r="R32" s="50">
        <f t="shared" si="1"/>
        <v>412500000</v>
      </c>
      <c r="S32" s="50">
        <f t="shared" si="1"/>
        <v>0</v>
      </c>
      <c r="T32" s="50">
        <f t="shared" si="4"/>
        <v>0</v>
      </c>
      <c r="U32" s="50">
        <f t="shared" si="5"/>
        <v>414120000</v>
      </c>
    </row>
    <row r="33" spans="1:31" x14ac:dyDescent="0.25">
      <c r="A33" s="6">
        <f t="shared" si="6"/>
        <v>2049</v>
      </c>
      <c r="B33" s="11">
        <f>MAX('mosty, propustky,zdi'!B32,'žel. svšek a spodek'!B32,zab.sděl.zař!B32,trakce!B32,nástupiště!B32,'PHS a Budovy'!B32,tunely!B32,Ostatní!B32)</f>
        <v>90</v>
      </c>
      <c r="C33" s="7">
        <f>'mosty, propustky,zdi'!D32+'mosty, propustky,zdi'!E32+'mosty, propustky,zdi'!F32</f>
        <v>0</v>
      </c>
      <c r="D33" s="7">
        <f>'žel. svšek a spodek'!D32</f>
        <v>249213000</v>
      </c>
      <c r="E33" s="7">
        <f>'žel. svšek a spodek'!E32</f>
        <v>194000</v>
      </c>
      <c r="F33" s="7">
        <f>zab.sděl.zař!D32+zab.sděl.zař!E32+zab.sděl.zař!F32</f>
        <v>0</v>
      </c>
      <c r="G33" s="7">
        <f>trakce!D32</f>
        <v>0</v>
      </c>
      <c r="H33" s="7">
        <f>nástupiště!D32</f>
        <v>0</v>
      </c>
      <c r="I33" s="7">
        <f>'PHS a Budovy'!D32</f>
        <v>0</v>
      </c>
      <c r="J33" s="7">
        <f>'PHS a Budovy'!E32</f>
        <v>50000</v>
      </c>
      <c r="K33" s="7">
        <f>tunely!D32</f>
        <v>0</v>
      </c>
      <c r="L33" s="7">
        <f>Ostatní!D32</f>
        <v>0</v>
      </c>
      <c r="M33" s="7">
        <f t="shared" si="2"/>
        <v>249457000</v>
      </c>
      <c r="O33">
        <f t="shared" si="3"/>
        <v>90</v>
      </c>
      <c r="P33" s="50">
        <f t="shared" si="3"/>
        <v>0</v>
      </c>
      <c r="Q33" s="50">
        <f t="shared" si="0"/>
        <v>249407000</v>
      </c>
      <c r="R33" s="50">
        <f t="shared" si="1"/>
        <v>0</v>
      </c>
      <c r="S33" s="50">
        <f t="shared" si="1"/>
        <v>0</v>
      </c>
      <c r="T33" s="50">
        <f t="shared" si="4"/>
        <v>50000</v>
      </c>
      <c r="U33" s="50">
        <f t="shared" si="5"/>
        <v>249457000</v>
      </c>
    </row>
    <row r="34" spans="1:31" x14ac:dyDescent="0.25">
      <c r="A34" s="6">
        <f t="shared" si="6"/>
        <v>2050</v>
      </c>
      <c r="B34" s="11">
        <f>MAX('mosty, propustky,zdi'!B33,'žel. svšek a spodek'!B33,zab.sděl.zař!B33,trakce!B33,nástupiště!B33,'PHS a Budovy'!B33,tunely!B33,Ostatní!B33)</f>
        <v>30</v>
      </c>
      <c r="C34" s="7">
        <f>'mosty, propustky,zdi'!D33+'mosty, propustky,zdi'!E33+'mosty, propustky,zdi'!F33</f>
        <v>0</v>
      </c>
      <c r="D34" s="7">
        <f>'žel. svšek a spodek'!D33</f>
        <v>3706000</v>
      </c>
      <c r="E34" s="7">
        <f>'žel. svšek a spodek'!E33</f>
        <v>56000</v>
      </c>
      <c r="F34" s="7">
        <f>zab.sděl.zař!D33+zab.sděl.zař!E33+zab.sděl.zař!F33</f>
        <v>0</v>
      </c>
      <c r="G34" s="7">
        <f>trakce!D33</f>
        <v>0</v>
      </c>
      <c r="H34" s="7">
        <f>nástupiště!D33</f>
        <v>0</v>
      </c>
      <c r="I34" s="7">
        <f>'PHS a Budovy'!D33</f>
        <v>0</v>
      </c>
      <c r="J34" s="7">
        <f>'PHS a Budovy'!E33</f>
        <v>0</v>
      </c>
      <c r="K34" s="7">
        <f>tunely!D33</f>
        <v>0</v>
      </c>
      <c r="L34" s="7">
        <f>Ostatní!D33</f>
        <v>0</v>
      </c>
      <c r="M34" s="7">
        <f t="shared" si="2"/>
        <v>3762000</v>
      </c>
      <c r="O34">
        <f t="shared" si="3"/>
        <v>30</v>
      </c>
      <c r="P34" s="50">
        <f t="shared" si="3"/>
        <v>0</v>
      </c>
      <c r="Q34" s="50">
        <f t="shared" si="0"/>
        <v>3762000</v>
      </c>
      <c r="R34" s="50">
        <f t="shared" si="1"/>
        <v>0</v>
      </c>
      <c r="S34" s="50">
        <f t="shared" si="1"/>
        <v>0</v>
      </c>
      <c r="T34" s="50">
        <f t="shared" si="4"/>
        <v>0</v>
      </c>
      <c r="U34" s="50">
        <f t="shared" si="5"/>
        <v>3762000</v>
      </c>
    </row>
    <row r="35" spans="1:31" x14ac:dyDescent="0.25">
      <c r="A35" s="8"/>
      <c r="B35" s="8"/>
      <c r="C35" s="7">
        <f>SUM(C5:C34)</f>
        <v>221982672</v>
      </c>
      <c r="D35" s="7">
        <f t="shared" ref="D35:L35" si="7">SUM(D5:D34)</f>
        <v>692396000</v>
      </c>
      <c r="E35" s="7">
        <f t="shared" si="7"/>
        <v>25231000</v>
      </c>
      <c r="F35" s="7">
        <f t="shared" si="7"/>
        <v>1441500000</v>
      </c>
      <c r="G35" s="7">
        <f t="shared" si="7"/>
        <v>222000000</v>
      </c>
      <c r="H35" s="7">
        <f t="shared" si="7"/>
        <v>120000000</v>
      </c>
      <c r="I35" s="7">
        <f t="shared" si="7"/>
        <v>0</v>
      </c>
      <c r="J35" s="7">
        <f t="shared" si="7"/>
        <v>3220000</v>
      </c>
      <c r="K35" s="7">
        <f t="shared" si="7"/>
        <v>0</v>
      </c>
      <c r="L35" s="7">
        <f t="shared" si="7"/>
        <v>0</v>
      </c>
      <c r="M35" s="7">
        <f>SUM(C35:K35)</f>
        <v>2726329672</v>
      </c>
      <c r="O35">
        <f t="shared" si="3"/>
        <v>0</v>
      </c>
      <c r="P35" s="50">
        <f t="shared" si="3"/>
        <v>221982672</v>
      </c>
      <c r="Q35" s="50">
        <f t="shared" si="0"/>
        <v>717627000</v>
      </c>
      <c r="R35" s="50">
        <f t="shared" si="1"/>
        <v>1441500000</v>
      </c>
      <c r="S35" s="50">
        <f t="shared" si="1"/>
        <v>222000000</v>
      </c>
      <c r="T35" s="50">
        <f t="shared" ref="T35" si="8">H35+I35+L35</f>
        <v>120000000</v>
      </c>
      <c r="U35" s="50">
        <f t="shared" si="5"/>
        <v>2726329672</v>
      </c>
    </row>
    <row r="36" spans="1:31" ht="15.75" thickBot="1" x14ac:dyDescent="0.3">
      <c r="A36" s="9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31" x14ac:dyDescent="0.25">
      <c r="A37" s="13" t="s">
        <v>33</v>
      </c>
      <c r="B37" s="20">
        <f>A5</f>
        <v>2021</v>
      </c>
      <c r="C37" s="21">
        <f>A6</f>
        <v>2022</v>
      </c>
      <c r="D37" s="21">
        <f>A7</f>
        <v>2023</v>
      </c>
      <c r="E37" s="21">
        <f>A8</f>
        <v>2024</v>
      </c>
      <c r="F37" s="21">
        <f>A9</f>
        <v>2025</v>
      </c>
      <c r="G37" s="21">
        <f>A10</f>
        <v>2026</v>
      </c>
      <c r="H37" s="21">
        <f>A11</f>
        <v>2027</v>
      </c>
      <c r="I37" s="21">
        <f>A12</f>
        <v>2028</v>
      </c>
      <c r="J37" s="21">
        <f>A13</f>
        <v>2029</v>
      </c>
      <c r="K37" s="21">
        <f>A14</f>
        <v>2030</v>
      </c>
      <c r="L37" s="21">
        <f>A15</f>
        <v>2031</v>
      </c>
      <c r="M37" s="21">
        <f>A16</f>
        <v>2032</v>
      </c>
      <c r="N37" s="21">
        <f>A17</f>
        <v>2033</v>
      </c>
      <c r="O37" s="21">
        <f>A18</f>
        <v>2034</v>
      </c>
      <c r="P37" s="22">
        <f>A19</f>
        <v>2035</v>
      </c>
      <c r="Q37" s="20">
        <f>A20</f>
        <v>2036</v>
      </c>
      <c r="R37" s="21">
        <f>A21</f>
        <v>2037</v>
      </c>
      <c r="S37" s="21">
        <f>A22</f>
        <v>2038</v>
      </c>
      <c r="T37" s="21">
        <f>A23</f>
        <v>2039</v>
      </c>
      <c r="U37" s="21">
        <f>A24</f>
        <v>2040</v>
      </c>
      <c r="V37" s="21">
        <f>A25</f>
        <v>2041</v>
      </c>
      <c r="W37" s="21">
        <f>A26</f>
        <v>2042</v>
      </c>
      <c r="X37" s="21">
        <f>A27</f>
        <v>2043</v>
      </c>
      <c r="Y37" s="21">
        <f>A28</f>
        <v>2044</v>
      </c>
      <c r="Z37" s="21">
        <f>A29</f>
        <v>2045</v>
      </c>
      <c r="AA37" s="21">
        <f>A30</f>
        <v>2046</v>
      </c>
      <c r="AB37" s="21">
        <f>A31</f>
        <v>2047</v>
      </c>
      <c r="AC37" s="21">
        <f>A32</f>
        <v>2048</v>
      </c>
      <c r="AD37" s="21">
        <f>A33</f>
        <v>2049</v>
      </c>
      <c r="AE37" s="22">
        <f>A34</f>
        <v>2050</v>
      </c>
    </row>
    <row r="38" spans="1:31" ht="15.75" thickBot="1" x14ac:dyDescent="0.3">
      <c r="A38" s="14" t="s">
        <v>34</v>
      </c>
      <c r="B38" s="16">
        <f>M5</f>
        <v>79336000</v>
      </c>
      <c r="C38" s="17">
        <f>M6</f>
        <v>61173000</v>
      </c>
      <c r="D38" s="17">
        <f>M7</f>
        <v>74646000</v>
      </c>
      <c r="E38" s="17">
        <f>M8</f>
        <v>62031000</v>
      </c>
      <c r="F38" s="17">
        <f>M9</f>
        <v>390429000</v>
      </c>
      <c r="G38" s="17">
        <f>M10</f>
        <v>55187000</v>
      </c>
      <c r="H38" s="17">
        <f>M11</f>
        <v>197498000</v>
      </c>
      <c r="I38" s="17">
        <f>M12</f>
        <v>229023000</v>
      </c>
      <c r="J38" s="17">
        <f>M13</f>
        <v>33666000</v>
      </c>
      <c r="K38" s="17">
        <f>M14</f>
        <v>51209672</v>
      </c>
      <c r="L38" s="17">
        <f>M15</f>
        <v>19016000</v>
      </c>
      <c r="M38" s="17">
        <f>M16</f>
        <v>21461000</v>
      </c>
      <c r="N38" s="17">
        <f>M17</f>
        <v>35444000</v>
      </c>
      <c r="O38" s="17">
        <f>M18</f>
        <v>4023000</v>
      </c>
      <c r="P38" s="18">
        <f>M19</f>
        <v>207458000</v>
      </c>
      <c r="Q38" s="16">
        <f>M20</f>
        <v>40377000</v>
      </c>
      <c r="R38" s="17">
        <f>M21</f>
        <v>13166000</v>
      </c>
      <c r="S38" s="17">
        <f>M22</f>
        <v>23957000</v>
      </c>
      <c r="T38" s="17">
        <f>M23</f>
        <v>55575000</v>
      </c>
      <c r="U38" s="17">
        <f>M24</f>
        <v>180222000</v>
      </c>
      <c r="V38" s="17">
        <f>M25</f>
        <v>33993000</v>
      </c>
      <c r="W38" s="17">
        <f>M26</f>
        <v>25216000</v>
      </c>
      <c r="X38" s="17">
        <f>M27</f>
        <v>47916000</v>
      </c>
      <c r="Y38" s="17">
        <f>M28</f>
        <v>47696000</v>
      </c>
      <c r="Z38" s="17">
        <f>M29</f>
        <v>32575000</v>
      </c>
      <c r="AA38" s="17">
        <f>M30</f>
        <v>15912000</v>
      </c>
      <c r="AB38" s="17">
        <f>M31</f>
        <v>20785000</v>
      </c>
      <c r="AC38" s="17">
        <f>M32</f>
        <v>414120000</v>
      </c>
      <c r="AD38" s="17">
        <f>M33</f>
        <v>249457000</v>
      </c>
      <c r="AE38" s="18">
        <f>M34</f>
        <v>3762000</v>
      </c>
    </row>
    <row r="39" spans="1:31" ht="15.75" thickBot="1" x14ac:dyDescent="0.3">
      <c r="A39" s="15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</row>
    <row r="40" spans="1:31" x14ac:dyDescent="0.25">
      <c r="A40" s="13" t="str">
        <f>A37</f>
        <v>rok</v>
      </c>
    </row>
    <row r="41" spans="1:31" ht="15.75" thickBot="1" x14ac:dyDescent="0.3">
      <c r="A41" s="14" t="str">
        <f>A38</f>
        <v>periodické náklady</v>
      </c>
    </row>
    <row r="43" spans="1:31" x14ac:dyDescent="0.25">
      <c r="B43">
        <v>30</v>
      </c>
      <c r="C43">
        <v>30</v>
      </c>
      <c r="D43">
        <v>30</v>
      </c>
      <c r="E43">
        <v>30</v>
      </c>
      <c r="F43">
        <v>100</v>
      </c>
      <c r="G43">
        <v>30</v>
      </c>
      <c r="H43">
        <v>30</v>
      </c>
      <c r="I43">
        <v>30</v>
      </c>
      <c r="J43">
        <v>10</v>
      </c>
      <c r="K43">
        <v>30</v>
      </c>
      <c r="L43">
        <v>5</v>
      </c>
      <c r="M43">
        <v>15</v>
      </c>
      <c r="N43">
        <v>10</v>
      </c>
      <c r="O43">
        <v>10</v>
      </c>
      <c r="P43">
        <v>60</v>
      </c>
      <c r="Q43">
        <v>15</v>
      </c>
      <c r="R43">
        <v>10</v>
      </c>
      <c r="S43">
        <v>30</v>
      </c>
      <c r="T43">
        <v>30</v>
      </c>
      <c r="U43">
        <v>60</v>
      </c>
      <c r="V43">
        <v>10</v>
      </c>
      <c r="W43">
        <v>10</v>
      </c>
      <c r="X43">
        <v>10</v>
      </c>
      <c r="Y43">
        <v>10</v>
      </c>
      <c r="Z43">
        <v>10</v>
      </c>
      <c r="AA43">
        <v>10</v>
      </c>
      <c r="AB43">
        <v>10</v>
      </c>
      <c r="AC43">
        <v>30</v>
      </c>
      <c r="AD43">
        <v>90</v>
      </c>
      <c r="AE43">
        <v>30</v>
      </c>
    </row>
  </sheetData>
  <pageMargins left="0.7" right="0.7" top="0.78740157499999996" bottom="0.78740157499999996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35"/>
  <sheetViews>
    <sheetView workbookViewId="0">
      <selection activeCell="D19" sqref="D19"/>
    </sheetView>
  </sheetViews>
  <sheetFormatPr defaultRowHeight="15" x14ac:dyDescent="0.25"/>
  <cols>
    <col min="2" max="2" width="9.5703125" customWidth="1"/>
    <col min="3" max="3" width="22.85546875" bestFit="1" customWidth="1"/>
    <col min="4" max="5" width="15.28515625" customWidth="1"/>
    <col min="6" max="6" width="17" customWidth="1"/>
    <col min="7" max="7" width="65.28515625" customWidth="1"/>
    <col min="8" max="8" width="20" bestFit="1" customWidth="1"/>
    <col min="9" max="9" width="12.5703125" customWidth="1"/>
    <col min="10" max="10" width="12.28515625" bestFit="1" customWidth="1"/>
    <col min="11" max="11" width="13.85546875" customWidth="1"/>
  </cols>
  <sheetData>
    <row r="1" spans="1:11" x14ac:dyDescent="0.25">
      <c r="A1" s="1" t="str">
        <f>Summary!D2</f>
        <v>OŘ Olomouc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11" x14ac:dyDescent="0.25">
      <c r="A2" s="1" t="s">
        <v>9</v>
      </c>
      <c r="B2" s="1"/>
      <c r="C2" s="2"/>
      <c r="D2" s="2"/>
      <c r="E2" s="2"/>
      <c r="F2" s="2"/>
      <c r="G2" s="2"/>
      <c r="H2" s="2"/>
      <c r="I2" s="2"/>
      <c r="J2" s="2"/>
      <c r="K2" s="2"/>
    </row>
    <row r="3" spans="1:11" x14ac:dyDescent="0.25">
      <c r="A3" s="3"/>
      <c r="B3" s="4" t="s">
        <v>10</v>
      </c>
      <c r="C3" s="4" t="s">
        <v>39</v>
      </c>
      <c r="D3" s="4" t="s">
        <v>36</v>
      </c>
      <c r="E3" s="4" t="s">
        <v>37</v>
      </c>
      <c r="F3" s="5" t="s">
        <v>38</v>
      </c>
      <c r="G3" s="5" t="s">
        <v>24</v>
      </c>
      <c r="H3" s="2"/>
      <c r="I3" s="2"/>
      <c r="J3" s="2"/>
      <c r="K3" s="2"/>
    </row>
    <row r="4" spans="1:11" x14ac:dyDescent="0.25">
      <c r="A4" s="6">
        <f>Summary!A5</f>
        <v>2021</v>
      </c>
      <c r="B4" s="6"/>
      <c r="C4" s="7"/>
      <c r="D4" s="7"/>
      <c r="E4" s="7"/>
      <c r="F4" s="7"/>
      <c r="G4" s="7"/>
      <c r="H4" s="2"/>
      <c r="I4" s="2"/>
      <c r="J4" s="2"/>
      <c r="K4" s="2"/>
    </row>
    <row r="5" spans="1:11" x14ac:dyDescent="0.25">
      <c r="A5" s="6">
        <f>Summary!A6</f>
        <v>2022</v>
      </c>
      <c r="B5" s="6"/>
      <c r="C5" s="7"/>
      <c r="D5" s="7"/>
      <c r="E5" s="7"/>
      <c r="F5" s="7"/>
      <c r="G5" s="7"/>
      <c r="H5" s="2"/>
      <c r="I5" s="2"/>
      <c r="J5" s="2"/>
      <c r="K5" s="2"/>
    </row>
    <row r="6" spans="1:11" x14ac:dyDescent="0.25">
      <c r="A6" s="6">
        <f>Summary!A7</f>
        <v>2023</v>
      </c>
      <c r="B6" s="6"/>
      <c r="C6" s="7"/>
      <c r="D6" s="7"/>
      <c r="E6" s="7"/>
      <c r="F6" s="7"/>
      <c r="G6" s="7"/>
      <c r="H6" s="2"/>
      <c r="I6" s="2"/>
      <c r="J6" s="2"/>
      <c r="K6" s="2"/>
    </row>
    <row r="7" spans="1:11" x14ac:dyDescent="0.25">
      <c r="A7" s="6">
        <f>Summary!A8</f>
        <v>2024</v>
      </c>
      <c r="B7" s="6"/>
      <c r="C7" s="7"/>
      <c r="D7" s="7"/>
      <c r="E7" s="7"/>
      <c r="F7" s="7"/>
      <c r="G7" s="7"/>
      <c r="H7" s="2"/>
      <c r="I7" s="2"/>
      <c r="J7" s="2"/>
      <c r="K7" s="2"/>
    </row>
    <row r="8" spans="1:11" x14ac:dyDescent="0.25">
      <c r="A8" s="6">
        <f>Summary!A9</f>
        <v>2025</v>
      </c>
      <c r="B8" s="6"/>
      <c r="C8" s="7"/>
      <c r="D8" s="7"/>
      <c r="E8" s="7"/>
      <c r="F8" s="7"/>
      <c r="G8" s="7"/>
      <c r="H8" s="2"/>
      <c r="I8" s="2"/>
      <c r="J8" s="2"/>
      <c r="K8" s="2"/>
    </row>
    <row r="9" spans="1:11" x14ac:dyDescent="0.25">
      <c r="A9" s="6">
        <f>Summary!A10</f>
        <v>2026</v>
      </c>
      <c r="B9" s="6"/>
      <c r="C9" s="7"/>
      <c r="D9" s="7"/>
      <c r="E9" s="7"/>
      <c r="F9" s="7"/>
      <c r="G9" s="7"/>
      <c r="H9" s="2"/>
      <c r="I9" s="2"/>
      <c r="J9" s="2"/>
      <c r="K9" s="2"/>
    </row>
    <row r="10" spans="1:11" x14ac:dyDescent="0.25">
      <c r="A10" s="6">
        <f>Summary!A11</f>
        <v>2027</v>
      </c>
      <c r="B10" s="6"/>
      <c r="C10" s="7"/>
      <c r="D10" s="7"/>
      <c r="E10" s="7"/>
      <c r="F10" s="7"/>
      <c r="G10" s="7"/>
      <c r="H10" s="2"/>
      <c r="I10" s="2"/>
      <c r="J10" s="2"/>
      <c r="K10" s="2"/>
    </row>
    <row r="11" spans="1:11" x14ac:dyDescent="0.25">
      <c r="A11" s="6">
        <f>Summary!A12</f>
        <v>2028</v>
      </c>
      <c r="B11" s="6"/>
      <c r="C11" s="7"/>
      <c r="D11" s="7"/>
      <c r="E11" s="7"/>
      <c r="F11" s="7"/>
      <c r="G11" s="7"/>
      <c r="H11" s="2"/>
      <c r="I11" s="2"/>
      <c r="J11" s="2"/>
      <c r="K11" s="2"/>
    </row>
    <row r="12" spans="1:11" x14ac:dyDescent="0.25">
      <c r="A12" s="6">
        <f>Summary!A13</f>
        <v>2029</v>
      </c>
      <c r="B12" s="6"/>
      <c r="C12" s="7"/>
      <c r="D12" s="7"/>
      <c r="E12" s="7"/>
      <c r="F12" s="7"/>
      <c r="G12" s="7"/>
      <c r="H12" s="2"/>
      <c r="I12" s="2"/>
      <c r="J12" s="2"/>
      <c r="K12" s="2"/>
    </row>
    <row r="13" spans="1:11" x14ac:dyDescent="0.25">
      <c r="A13" s="6">
        <f>Summary!A14</f>
        <v>2030</v>
      </c>
      <c r="B13" s="26">
        <v>30</v>
      </c>
      <c r="C13" s="48"/>
      <c r="D13" s="48">
        <v>25832672</v>
      </c>
      <c r="E13" s="48"/>
      <c r="F13" s="48"/>
      <c r="G13" s="48" t="s">
        <v>52</v>
      </c>
      <c r="H13" s="2"/>
      <c r="I13" s="2"/>
      <c r="J13" s="2"/>
      <c r="K13" s="2"/>
    </row>
    <row r="14" spans="1:11" x14ac:dyDescent="0.25">
      <c r="A14" s="25">
        <f>Summary!A15</f>
        <v>2031</v>
      </c>
      <c r="B14" s="26"/>
      <c r="C14" s="48"/>
      <c r="D14" s="48"/>
      <c r="E14" s="48"/>
      <c r="F14" s="48"/>
      <c r="G14" s="48"/>
      <c r="H14" s="23"/>
      <c r="I14" s="23"/>
      <c r="J14" s="23"/>
      <c r="K14" s="23"/>
    </row>
    <row r="15" spans="1:11" x14ac:dyDescent="0.25">
      <c r="A15" s="25">
        <f>Summary!A16</f>
        <v>2032</v>
      </c>
      <c r="B15" s="26"/>
      <c r="C15" s="48"/>
      <c r="D15" s="48"/>
      <c r="E15" s="48"/>
      <c r="F15" s="48"/>
      <c r="G15" s="48"/>
      <c r="H15" s="2"/>
      <c r="I15" s="2"/>
      <c r="J15" s="2"/>
      <c r="K15" s="2"/>
    </row>
    <row r="16" spans="1:11" x14ac:dyDescent="0.25">
      <c r="A16" s="25">
        <f>Summary!A17</f>
        <v>2033</v>
      </c>
      <c r="B16" s="26"/>
      <c r="C16" s="48"/>
      <c r="D16" s="48"/>
      <c r="E16" s="48"/>
      <c r="F16" s="48"/>
      <c r="G16" s="48"/>
      <c r="H16" s="2"/>
      <c r="I16" s="2"/>
      <c r="J16" s="2"/>
      <c r="K16" s="2"/>
    </row>
    <row r="17" spans="1:11" x14ac:dyDescent="0.25">
      <c r="A17" s="25">
        <f>Summary!A18</f>
        <v>2034</v>
      </c>
      <c r="B17" s="26"/>
      <c r="C17" s="48"/>
      <c r="D17" s="48"/>
      <c r="E17" s="48"/>
      <c r="F17" s="48"/>
      <c r="G17" s="48"/>
      <c r="H17" s="2"/>
      <c r="I17" s="2"/>
      <c r="J17" s="2"/>
      <c r="K17" s="2"/>
    </row>
    <row r="18" spans="1:11" x14ac:dyDescent="0.25">
      <c r="A18" s="25">
        <f>Summary!A19</f>
        <v>2035</v>
      </c>
      <c r="B18" s="26">
        <v>60</v>
      </c>
      <c r="C18" s="48"/>
      <c r="D18" s="48">
        <v>158590000</v>
      </c>
      <c r="E18" s="48">
        <v>37560000</v>
      </c>
      <c r="F18" s="48"/>
      <c r="G18" s="29" t="s">
        <v>53</v>
      </c>
      <c r="H18" s="2"/>
      <c r="I18" s="2"/>
      <c r="J18" s="2"/>
      <c r="K18" s="2"/>
    </row>
    <row r="19" spans="1:11" x14ac:dyDescent="0.25">
      <c r="A19" s="25">
        <f>Summary!A20</f>
        <v>2036</v>
      </c>
      <c r="B19" s="26"/>
      <c r="C19" s="48"/>
      <c r="D19" s="48"/>
      <c r="E19" s="48"/>
      <c r="F19" s="48"/>
      <c r="G19" s="48"/>
      <c r="H19" s="2"/>
      <c r="I19" s="2"/>
      <c r="J19" s="2"/>
      <c r="K19" s="2"/>
    </row>
    <row r="20" spans="1:11" x14ac:dyDescent="0.25">
      <c r="A20" s="25">
        <f>Summary!A21</f>
        <v>2037</v>
      </c>
      <c r="B20" s="26"/>
      <c r="C20" s="48"/>
      <c r="D20" s="48"/>
      <c r="E20" s="48"/>
      <c r="F20" s="48"/>
      <c r="G20" s="48"/>
      <c r="H20" s="2"/>
      <c r="I20" s="2"/>
      <c r="J20" s="2"/>
      <c r="K20" s="2"/>
    </row>
    <row r="21" spans="1:11" x14ac:dyDescent="0.25">
      <c r="A21" s="25">
        <f>Summary!A22</f>
        <v>2038</v>
      </c>
      <c r="B21" s="26"/>
      <c r="C21" s="48"/>
      <c r="D21" s="48"/>
      <c r="E21" s="48"/>
      <c r="F21" s="48"/>
      <c r="G21" s="48"/>
      <c r="H21" s="2"/>
      <c r="I21" s="2"/>
      <c r="J21" s="2"/>
      <c r="K21" s="2"/>
    </row>
    <row r="22" spans="1:11" x14ac:dyDescent="0.25">
      <c r="A22" s="25">
        <f>Summary!A23</f>
        <v>2039</v>
      </c>
      <c r="B22" s="26"/>
      <c r="C22" s="48"/>
      <c r="D22" s="48"/>
      <c r="E22" s="48"/>
      <c r="F22" s="48"/>
      <c r="G22" s="48"/>
      <c r="H22" s="2"/>
      <c r="I22" s="2"/>
      <c r="J22" s="2"/>
      <c r="K22" s="2"/>
    </row>
    <row r="23" spans="1:11" x14ac:dyDescent="0.25">
      <c r="A23" s="25">
        <f>Summary!A24</f>
        <v>2040</v>
      </c>
      <c r="B23" s="26"/>
      <c r="C23" s="48"/>
      <c r="D23" s="48"/>
      <c r="E23" s="48"/>
      <c r="F23" s="48"/>
      <c r="G23" s="29"/>
      <c r="H23" s="2"/>
      <c r="I23" s="2"/>
      <c r="J23" s="2"/>
      <c r="K23" s="2"/>
    </row>
    <row r="24" spans="1:11" x14ac:dyDescent="0.25">
      <c r="A24" s="25">
        <f>Summary!A25</f>
        <v>2041</v>
      </c>
      <c r="B24" s="26"/>
      <c r="C24" s="48"/>
      <c r="D24" s="48"/>
      <c r="E24" s="48"/>
      <c r="F24" s="48"/>
      <c r="G24" s="29"/>
      <c r="H24" s="24"/>
      <c r="I24" s="24"/>
      <c r="J24" s="24"/>
      <c r="K24" s="24"/>
    </row>
    <row r="25" spans="1:11" x14ac:dyDescent="0.25">
      <c r="A25" s="25">
        <f>Summary!A26</f>
        <v>2042</v>
      </c>
      <c r="B25" s="26"/>
      <c r="C25" s="48"/>
      <c r="D25" s="48"/>
      <c r="E25" s="48"/>
      <c r="F25" s="48"/>
      <c r="G25" s="29"/>
      <c r="H25" s="2"/>
      <c r="I25" s="2"/>
      <c r="J25" s="2"/>
      <c r="K25" s="2"/>
    </row>
    <row r="26" spans="1:11" x14ac:dyDescent="0.25">
      <c r="A26" s="25">
        <f>Summary!A27</f>
        <v>2043</v>
      </c>
      <c r="B26" s="26"/>
      <c r="C26" s="48"/>
      <c r="D26" s="48"/>
      <c r="E26" s="48"/>
      <c r="F26" s="48"/>
      <c r="G26" s="29"/>
      <c r="H26" s="2"/>
      <c r="I26" s="2"/>
      <c r="J26" s="2"/>
      <c r="K26" s="2"/>
    </row>
    <row r="27" spans="1:11" x14ac:dyDescent="0.25">
      <c r="A27" s="25">
        <f>Summary!A28</f>
        <v>2044</v>
      </c>
      <c r="B27" s="26"/>
      <c r="C27" s="48"/>
      <c r="D27" s="48"/>
      <c r="E27" s="48"/>
      <c r="F27" s="48"/>
      <c r="G27" s="29"/>
      <c r="H27" s="2"/>
      <c r="I27" s="2"/>
      <c r="J27" s="2"/>
      <c r="K27" s="2"/>
    </row>
    <row r="28" spans="1:11" x14ac:dyDescent="0.25">
      <c r="A28" s="25">
        <f>Summary!A29</f>
        <v>2045</v>
      </c>
      <c r="B28" s="26"/>
      <c r="C28" s="48"/>
      <c r="D28" s="48"/>
      <c r="E28" s="48"/>
      <c r="F28" s="48"/>
      <c r="G28" s="29"/>
      <c r="H28" s="2"/>
      <c r="I28" s="2"/>
      <c r="J28" s="2"/>
      <c r="K28" s="2"/>
    </row>
    <row r="29" spans="1:11" x14ac:dyDescent="0.25">
      <c r="A29" s="25">
        <f>Summary!A30</f>
        <v>2046</v>
      </c>
      <c r="B29" s="26"/>
      <c r="C29" s="48"/>
      <c r="D29" s="48"/>
      <c r="E29" s="48"/>
      <c r="F29" s="48"/>
      <c r="G29" s="29"/>
      <c r="H29" s="2"/>
      <c r="I29" s="2"/>
      <c r="J29" s="2"/>
      <c r="K29" s="2"/>
    </row>
    <row r="30" spans="1:11" x14ac:dyDescent="0.25">
      <c r="A30" s="25">
        <f>Summary!A31</f>
        <v>2047</v>
      </c>
      <c r="B30" s="26"/>
      <c r="C30" s="48"/>
      <c r="D30" s="48"/>
      <c r="E30" s="48"/>
      <c r="F30" s="48"/>
      <c r="G30" s="29"/>
      <c r="H30" s="2"/>
      <c r="I30" s="2"/>
      <c r="J30" s="2"/>
      <c r="K30" s="2"/>
    </row>
    <row r="31" spans="1:11" x14ac:dyDescent="0.25">
      <c r="A31" s="6">
        <f>Summary!A32</f>
        <v>2048</v>
      </c>
      <c r="B31" s="26"/>
      <c r="C31" s="48"/>
      <c r="D31" s="48"/>
      <c r="E31" s="48"/>
      <c r="F31" s="48"/>
      <c r="G31" s="29"/>
      <c r="H31" s="2"/>
      <c r="I31" s="2"/>
      <c r="J31" s="2"/>
      <c r="K31" s="2"/>
    </row>
    <row r="32" spans="1:11" x14ac:dyDescent="0.25">
      <c r="A32" s="6">
        <f>Summary!A33</f>
        <v>2049</v>
      </c>
      <c r="B32" s="26"/>
      <c r="C32" s="48"/>
      <c r="D32" s="48"/>
      <c r="E32" s="48"/>
      <c r="F32" s="48"/>
      <c r="G32" s="29"/>
      <c r="H32" s="2"/>
      <c r="I32" s="2"/>
      <c r="J32" s="2"/>
      <c r="K32" s="2"/>
    </row>
    <row r="33" spans="1:11" x14ac:dyDescent="0.25">
      <c r="A33" s="6">
        <f>Summary!A34</f>
        <v>2050</v>
      </c>
      <c r="B33" s="26"/>
      <c r="C33" s="27"/>
      <c r="D33" s="27"/>
      <c r="E33" s="27"/>
      <c r="F33" s="27"/>
      <c r="G33" s="29"/>
      <c r="H33" s="2"/>
      <c r="I33" s="2"/>
      <c r="J33" s="2"/>
      <c r="K33" s="2"/>
    </row>
    <row r="34" spans="1:11" x14ac:dyDescent="0.25">
      <c r="A34" s="8"/>
      <c r="B34" s="8"/>
      <c r="C34" s="7"/>
      <c r="D34" s="7"/>
      <c r="E34" s="7"/>
      <c r="F34" s="7">
        <f>SUM(F4:F33)</f>
        <v>0</v>
      </c>
      <c r="G34" s="7"/>
      <c r="H34" s="2"/>
      <c r="I34" s="2"/>
      <c r="J34" s="2"/>
      <c r="K34" s="2"/>
    </row>
    <row r="35" spans="1:11" x14ac:dyDescent="0.25">
      <c r="A35" s="9"/>
      <c r="B35" s="9"/>
      <c r="C35" s="10"/>
      <c r="D35" s="10"/>
      <c r="E35" s="10"/>
      <c r="F35" s="10"/>
      <c r="G35" s="2"/>
      <c r="H35" s="2"/>
      <c r="I35" s="2"/>
      <c r="J35" s="2"/>
      <c r="K35" s="2"/>
    </row>
  </sheetData>
  <pageMargins left="0.7" right="0.7" top="0.78740157499999996" bottom="0.78740157499999996" header="0.3" footer="0.3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35"/>
  <sheetViews>
    <sheetView workbookViewId="0">
      <selection activeCell="B32" sqref="B32"/>
    </sheetView>
  </sheetViews>
  <sheetFormatPr defaultRowHeight="15" x14ac:dyDescent="0.25"/>
  <cols>
    <col min="2" max="2" width="9.5703125" customWidth="1"/>
    <col min="3" max="3" width="22.85546875" bestFit="1" customWidth="1"/>
    <col min="4" max="4" width="18.140625" bestFit="1" customWidth="1"/>
    <col min="5" max="5" width="18.42578125" bestFit="1" customWidth="1"/>
    <col min="6" max="6" width="65.28515625" customWidth="1"/>
    <col min="7" max="7" width="20" bestFit="1" customWidth="1"/>
    <col min="8" max="8" width="12.5703125" customWidth="1"/>
    <col min="9" max="9" width="12.28515625" bestFit="1" customWidth="1"/>
    <col min="10" max="10" width="13.85546875" customWidth="1"/>
  </cols>
  <sheetData>
    <row r="1" spans="1:10" x14ac:dyDescent="0.25">
      <c r="A1" s="1" t="str">
        <f>Summary!D2</f>
        <v>OŘ Olomouc</v>
      </c>
      <c r="B1" s="1"/>
      <c r="C1" s="2"/>
      <c r="D1" s="2"/>
      <c r="E1" s="2"/>
      <c r="F1" s="2"/>
      <c r="G1" s="2"/>
      <c r="H1" s="2"/>
      <c r="I1" s="2"/>
      <c r="J1" s="2"/>
    </row>
    <row r="2" spans="1:10" x14ac:dyDescent="0.25">
      <c r="A2" s="1" t="s">
        <v>15</v>
      </c>
      <c r="B2" s="1"/>
      <c r="C2" s="2"/>
      <c r="D2" s="2"/>
      <c r="E2" s="2"/>
      <c r="F2" s="2"/>
      <c r="G2" s="2"/>
      <c r="H2" s="2"/>
      <c r="I2" s="2"/>
      <c r="J2" s="2"/>
    </row>
    <row r="3" spans="1:10" x14ac:dyDescent="0.25">
      <c r="A3" s="3"/>
      <c r="B3" s="4" t="s">
        <v>10</v>
      </c>
      <c r="C3" s="4" t="s">
        <v>39</v>
      </c>
      <c r="D3" s="4" t="s">
        <v>17</v>
      </c>
      <c r="E3" s="5" t="s">
        <v>18</v>
      </c>
      <c r="F3" s="5" t="str">
        <f>'mosty, propustky,zdi'!G3</f>
        <v xml:space="preserve">Co? Kde? / Poznámka / zdůvodnění </v>
      </c>
      <c r="G3" s="2"/>
      <c r="H3" s="2"/>
      <c r="I3" s="2"/>
      <c r="J3" s="2"/>
    </row>
    <row r="4" spans="1:10" ht="23.25" x14ac:dyDescent="0.25">
      <c r="A4" s="6">
        <f>Summary!A5</f>
        <v>2021</v>
      </c>
      <c r="B4" s="26">
        <v>10</v>
      </c>
      <c r="C4" s="48"/>
      <c r="D4" s="48">
        <v>4519000</v>
      </c>
      <c r="E4" s="48">
        <v>317000</v>
      </c>
      <c r="F4" s="33" t="s">
        <v>60</v>
      </c>
      <c r="G4" s="2"/>
      <c r="H4" s="2"/>
      <c r="I4" s="2"/>
      <c r="J4" s="2"/>
    </row>
    <row r="5" spans="1:10" x14ac:dyDescent="0.25">
      <c r="A5" s="6">
        <f>Summary!A6</f>
        <v>2022</v>
      </c>
      <c r="B5" s="26">
        <v>10</v>
      </c>
      <c r="C5" s="48"/>
      <c r="D5" s="48">
        <v>3706000</v>
      </c>
      <c r="E5" s="48">
        <v>317000</v>
      </c>
      <c r="F5" s="7"/>
      <c r="G5" s="2"/>
      <c r="H5" s="2"/>
      <c r="I5" s="2"/>
      <c r="J5" s="2"/>
    </row>
    <row r="6" spans="1:10" x14ac:dyDescent="0.25">
      <c r="A6" s="6">
        <f>Summary!A7</f>
        <v>2023</v>
      </c>
      <c r="B6" s="26">
        <v>10</v>
      </c>
      <c r="C6" s="48"/>
      <c r="D6" s="48">
        <v>3329000</v>
      </c>
      <c r="E6" s="48">
        <v>317000</v>
      </c>
      <c r="F6" s="7"/>
      <c r="G6" s="2"/>
      <c r="H6" s="2"/>
      <c r="I6" s="2"/>
      <c r="J6" s="2"/>
    </row>
    <row r="7" spans="1:10" x14ac:dyDescent="0.25">
      <c r="A7" s="6">
        <f>Summary!A8</f>
        <v>2024</v>
      </c>
      <c r="B7" s="26">
        <v>10</v>
      </c>
      <c r="C7" s="48"/>
      <c r="D7" s="48">
        <v>1564000</v>
      </c>
      <c r="E7" s="48">
        <v>317000</v>
      </c>
      <c r="F7" s="7"/>
      <c r="G7" s="2"/>
      <c r="H7" s="2"/>
      <c r="I7" s="2"/>
      <c r="J7" s="2"/>
    </row>
    <row r="8" spans="1:10" x14ac:dyDescent="0.25">
      <c r="A8" s="6">
        <f>Summary!A9</f>
        <v>2025</v>
      </c>
      <c r="B8" s="26">
        <v>100</v>
      </c>
      <c r="C8" s="48"/>
      <c r="D8" s="48">
        <v>249213000</v>
      </c>
      <c r="E8" s="48">
        <v>3216000</v>
      </c>
      <c r="F8" s="7"/>
      <c r="G8" s="2"/>
      <c r="H8" s="2"/>
      <c r="I8" s="2"/>
      <c r="J8" s="2"/>
    </row>
    <row r="9" spans="1:10" x14ac:dyDescent="0.25">
      <c r="A9" s="6">
        <f>Summary!A10</f>
        <v>2026</v>
      </c>
      <c r="B9" s="26">
        <v>5</v>
      </c>
      <c r="C9" s="48"/>
      <c r="D9" s="48">
        <v>60000</v>
      </c>
      <c r="E9" s="48">
        <v>13977000</v>
      </c>
      <c r="F9" s="7"/>
      <c r="G9" s="2"/>
      <c r="H9" s="2"/>
      <c r="I9" s="2"/>
      <c r="J9" s="2"/>
    </row>
    <row r="10" spans="1:10" x14ac:dyDescent="0.25">
      <c r="A10" s="6">
        <f>Summary!A11</f>
        <v>2027</v>
      </c>
      <c r="B10" s="26">
        <v>10</v>
      </c>
      <c r="C10" s="48"/>
      <c r="D10" s="48">
        <v>12181000</v>
      </c>
      <c r="E10" s="48">
        <v>317000</v>
      </c>
      <c r="F10" s="7"/>
      <c r="G10" s="2"/>
      <c r="H10" s="2"/>
      <c r="I10" s="2"/>
      <c r="J10" s="2"/>
    </row>
    <row r="11" spans="1:10" x14ac:dyDescent="0.25">
      <c r="A11" s="6">
        <f>Summary!A12</f>
        <v>2028</v>
      </c>
      <c r="B11" s="26">
        <v>10</v>
      </c>
      <c r="C11" s="48"/>
      <c r="D11" s="48">
        <v>3706000</v>
      </c>
      <c r="E11" s="48">
        <v>317000</v>
      </c>
      <c r="F11" s="7"/>
      <c r="G11" s="2"/>
      <c r="H11" s="2"/>
      <c r="I11" s="2"/>
      <c r="J11" s="2"/>
    </row>
    <row r="12" spans="1:10" x14ac:dyDescent="0.25">
      <c r="A12" s="6">
        <f>Summary!A13</f>
        <v>2029</v>
      </c>
      <c r="B12" s="26">
        <v>10</v>
      </c>
      <c r="C12" s="48"/>
      <c r="D12" s="48">
        <v>3329000</v>
      </c>
      <c r="E12" s="48">
        <v>317000</v>
      </c>
      <c r="F12" s="7"/>
      <c r="G12" s="2"/>
      <c r="H12" s="2"/>
      <c r="I12" s="2"/>
      <c r="J12" s="2"/>
    </row>
    <row r="13" spans="1:10" x14ac:dyDescent="0.25">
      <c r="A13" s="6">
        <f>Summary!A14</f>
        <v>2030</v>
      </c>
      <c r="B13" s="26">
        <v>5</v>
      </c>
      <c r="C13" s="48"/>
      <c r="D13" s="48">
        <v>60000</v>
      </c>
      <c r="E13" s="48">
        <v>317000</v>
      </c>
      <c r="F13" s="7"/>
      <c r="G13" s="2"/>
      <c r="H13" s="2"/>
      <c r="I13" s="2"/>
      <c r="J13" s="2"/>
    </row>
    <row r="14" spans="1:10" x14ac:dyDescent="0.25">
      <c r="A14" s="6">
        <f>Summary!A15</f>
        <v>2031</v>
      </c>
      <c r="B14" s="26">
        <v>5</v>
      </c>
      <c r="C14" s="48"/>
      <c r="D14" s="48">
        <v>60000</v>
      </c>
      <c r="E14" s="48">
        <v>456000</v>
      </c>
      <c r="F14" s="7"/>
      <c r="G14" s="2"/>
      <c r="H14" s="2"/>
      <c r="I14" s="2"/>
      <c r="J14" s="2"/>
    </row>
    <row r="15" spans="1:10" x14ac:dyDescent="0.25">
      <c r="A15" s="6">
        <f>Summary!A16</f>
        <v>2032</v>
      </c>
      <c r="B15" s="26">
        <v>10</v>
      </c>
      <c r="C15" s="48"/>
      <c r="D15" s="48">
        <v>1564000</v>
      </c>
      <c r="E15" s="48">
        <v>897000</v>
      </c>
      <c r="F15" s="7"/>
      <c r="G15" s="2"/>
      <c r="H15" s="2"/>
      <c r="I15" s="2"/>
      <c r="J15" s="2"/>
    </row>
    <row r="16" spans="1:10" x14ac:dyDescent="0.25">
      <c r="A16" s="6">
        <f>Summary!A17</f>
        <v>2033</v>
      </c>
      <c r="B16" s="26">
        <v>10</v>
      </c>
      <c r="C16" s="48"/>
      <c r="D16" s="48">
        <v>5127000</v>
      </c>
      <c r="E16" s="48">
        <v>317000</v>
      </c>
      <c r="F16" s="7"/>
      <c r="G16" s="2"/>
      <c r="H16" s="2"/>
      <c r="I16" s="2"/>
      <c r="J16" s="2"/>
    </row>
    <row r="17" spans="1:10" x14ac:dyDescent="0.25">
      <c r="A17" s="6">
        <f>Summary!A18</f>
        <v>2034</v>
      </c>
      <c r="B17" s="26">
        <v>10</v>
      </c>
      <c r="C17" s="48"/>
      <c r="D17" s="48">
        <v>3706000</v>
      </c>
      <c r="E17" s="48">
        <v>317000</v>
      </c>
      <c r="F17" s="7"/>
      <c r="G17" s="2"/>
      <c r="H17" s="2"/>
      <c r="I17" s="2"/>
      <c r="J17" s="2"/>
    </row>
    <row r="18" spans="1:10" x14ac:dyDescent="0.25">
      <c r="A18" s="6">
        <f>Summary!A19</f>
        <v>2035</v>
      </c>
      <c r="B18" s="26">
        <v>10</v>
      </c>
      <c r="C18" s="48"/>
      <c r="D18" s="48">
        <v>10991000</v>
      </c>
      <c r="E18" s="48">
        <v>317000</v>
      </c>
      <c r="F18" s="7"/>
      <c r="G18" s="2"/>
      <c r="H18" s="2"/>
      <c r="I18" s="2"/>
      <c r="J18" s="2"/>
    </row>
    <row r="19" spans="1:10" x14ac:dyDescent="0.25">
      <c r="A19" s="6">
        <f>Summary!A20</f>
        <v>2036</v>
      </c>
      <c r="B19" s="26">
        <v>5</v>
      </c>
      <c r="C19" s="48"/>
      <c r="D19" s="48">
        <v>60000</v>
      </c>
      <c r="E19" s="48">
        <v>317000</v>
      </c>
      <c r="F19" s="7"/>
      <c r="G19" s="2"/>
      <c r="H19" s="2"/>
      <c r="I19" s="2"/>
      <c r="J19" s="2"/>
    </row>
    <row r="20" spans="1:10" x14ac:dyDescent="0.25">
      <c r="A20" s="6">
        <f>Summary!A21</f>
        <v>2037</v>
      </c>
      <c r="B20" s="26">
        <v>10</v>
      </c>
      <c r="C20" s="48"/>
      <c r="D20" s="48">
        <v>12660000</v>
      </c>
      <c r="E20" s="48">
        <v>456000</v>
      </c>
      <c r="F20" s="7"/>
      <c r="G20" s="2"/>
      <c r="H20" s="2"/>
      <c r="I20" s="2"/>
      <c r="J20" s="2"/>
    </row>
    <row r="21" spans="1:10" x14ac:dyDescent="0.25">
      <c r="A21" s="6">
        <f>Summary!A22</f>
        <v>2038</v>
      </c>
      <c r="B21" s="26">
        <v>5</v>
      </c>
      <c r="C21" s="48"/>
      <c r="D21" s="48">
        <v>60000</v>
      </c>
      <c r="E21" s="48">
        <v>897000</v>
      </c>
      <c r="F21" s="7"/>
      <c r="G21" s="2"/>
      <c r="H21" s="2"/>
      <c r="I21" s="2"/>
      <c r="J21" s="2"/>
    </row>
    <row r="22" spans="1:10" x14ac:dyDescent="0.25">
      <c r="A22" s="6">
        <f>Summary!A23</f>
        <v>2039</v>
      </c>
      <c r="B22" s="26">
        <v>10</v>
      </c>
      <c r="C22" s="48"/>
      <c r="D22" s="48">
        <v>1519000</v>
      </c>
      <c r="E22" s="48">
        <v>56000</v>
      </c>
      <c r="F22" s="7"/>
      <c r="G22" s="2"/>
      <c r="H22" s="2"/>
      <c r="I22" s="2"/>
      <c r="J22" s="2"/>
    </row>
    <row r="23" spans="1:10" x14ac:dyDescent="0.25">
      <c r="A23" s="6">
        <f>Summary!A24</f>
        <v>2040</v>
      </c>
      <c r="B23" s="26">
        <v>60</v>
      </c>
      <c r="C23" s="48"/>
      <c r="D23" s="48">
        <v>97166000</v>
      </c>
      <c r="E23" s="48">
        <v>56000</v>
      </c>
      <c r="F23" s="7"/>
      <c r="G23" s="2"/>
      <c r="H23" s="2"/>
      <c r="I23" s="2"/>
      <c r="J23" s="2"/>
    </row>
    <row r="24" spans="1:10" x14ac:dyDescent="0.25">
      <c r="A24" s="6">
        <f>Summary!A25</f>
        <v>2041</v>
      </c>
      <c r="B24" s="26">
        <v>10</v>
      </c>
      <c r="C24" s="48"/>
      <c r="D24" s="48">
        <v>3937000</v>
      </c>
      <c r="E24" s="48">
        <v>56000</v>
      </c>
      <c r="F24" s="7"/>
      <c r="G24" s="2"/>
      <c r="H24" s="2"/>
      <c r="I24" s="2"/>
      <c r="J24" s="2"/>
    </row>
    <row r="25" spans="1:10" x14ac:dyDescent="0.25">
      <c r="A25" s="6">
        <f>Summary!A26</f>
        <v>2042</v>
      </c>
      <c r="B25" s="26">
        <v>5</v>
      </c>
      <c r="C25" s="48"/>
      <c r="D25" s="48">
        <v>60000</v>
      </c>
      <c r="E25" s="48">
        <v>56000</v>
      </c>
      <c r="F25" s="7"/>
      <c r="G25" s="2"/>
      <c r="H25" s="2"/>
      <c r="I25" s="2"/>
      <c r="J25" s="2"/>
    </row>
    <row r="26" spans="1:10" x14ac:dyDescent="0.25">
      <c r="A26" s="6">
        <f>Summary!A27</f>
        <v>2043</v>
      </c>
      <c r="B26" s="26">
        <v>10</v>
      </c>
      <c r="C26" s="48"/>
      <c r="D26" s="48">
        <v>7722000</v>
      </c>
      <c r="E26" s="48">
        <v>194000</v>
      </c>
      <c r="F26" s="7"/>
      <c r="G26" s="2"/>
      <c r="H26" s="2"/>
      <c r="I26" s="2"/>
      <c r="J26" s="2"/>
    </row>
    <row r="27" spans="1:10" x14ac:dyDescent="0.25">
      <c r="A27" s="6">
        <f>Summary!A28</f>
        <v>2044</v>
      </c>
      <c r="B27" s="26">
        <v>5</v>
      </c>
      <c r="C27" s="48"/>
      <c r="D27" s="48">
        <v>60000</v>
      </c>
      <c r="E27" s="48">
        <v>636000</v>
      </c>
      <c r="F27" s="7"/>
      <c r="G27" s="2"/>
      <c r="H27" s="2"/>
      <c r="I27" s="2"/>
      <c r="J27" s="2"/>
    </row>
    <row r="28" spans="1:10" x14ac:dyDescent="0.25">
      <c r="A28" s="6">
        <f>Summary!A29</f>
        <v>2045</v>
      </c>
      <c r="B28" s="26">
        <v>10</v>
      </c>
      <c r="C28" s="48"/>
      <c r="D28" s="48">
        <v>4519000</v>
      </c>
      <c r="E28" s="48">
        <v>56000</v>
      </c>
      <c r="F28" s="7"/>
      <c r="G28" s="2"/>
      <c r="H28" s="2"/>
      <c r="I28" s="2"/>
      <c r="J28" s="2"/>
    </row>
    <row r="29" spans="1:10" x14ac:dyDescent="0.25">
      <c r="A29" s="6">
        <f>Summary!A30</f>
        <v>2046</v>
      </c>
      <c r="B29" s="26">
        <v>10</v>
      </c>
      <c r="C29" s="48"/>
      <c r="D29" s="48">
        <v>3706000</v>
      </c>
      <c r="E29" s="48">
        <v>56000</v>
      </c>
      <c r="F29" s="7"/>
      <c r="G29" s="2"/>
      <c r="H29" s="2"/>
      <c r="I29" s="2"/>
      <c r="J29" s="2"/>
    </row>
    <row r="30" spans="1:10" x14ac:dyDescent="0.25">
      <c r="A30" s="6">
        <f>Summary!A31</f>
        <v>2047</v>
      </c>
      <c r="B30" s="26">
        <v>10</v>
      </c>
      <c r="C30" s="48"/>
      <c r="D30" s="48">
        <v>3329000</v>
      </c>
      <c r="E30" s="48">
        <v>56000</v>
      </c>
      <c r="F30" s="7"/>
      <c r="G30" s="2"/>
      <c r="H30" s="2"/>
      <c r="I30" s="2"/>
      <c r="J30" s="2"/>
    </row>
    <row r="31" spans="1:10" x14ac:dyDescent="0.25">
      <c r="A31" s="6">
        <f>Summary!A32</f>
        <v>2048</v>
      </c>
      <c r="B31" s="26">
        <v>10</v>
      </c>
      <c r="C31" s="48"/>
      <c r="D31" s="48">
        <v>1564000</v>
      </c>
      <c r="E31" s="48">
        <v>56000</v>
      </c>
      <c r="F31" s="7"/>
      <c r="G31" s="2"/>
      <c r="H31" s="2"/>
      <c r="I31" s="2"/>
      <c r="J31" s="2"/>
    </row>
    <row r="32" spans="1:10" x14ac:dyDescent="0.25">
      <c r="A32" s="6">
        <f>Summary!A33</f>
        <v>2049</v>
      </c>
      <c r="B32" s="26">
        <v>90</v>
      </c>
      <c r="C32" s="48"/>
      <c r="D32" s="48">
        <v>249213000</v>
      </c>
      <c r="E32" s="48">
        <v>194000</v>
      </c>
      <c r="F32" s="7"/>
      <c r="G32" s="2"/>
      <c r="H32" s="2"/>
      <c r="I32" s="2"/>
      <c r="J32" s="2"/>
    </row>
    <row r="33" spans="1:10" x14ac:dyDescent="0.25">
      <c r="A33" s="6">
        <f>Summary!A34</f>
        <v>2050</v>
      </c>
      <c r="B33" s="6">
        <v>30</v>
      </c>
      <c r="C33" s="7"/>
      <c r="D33" s="48">
        <v>3706000</v>
      </c>
      <c r="E33" s="31">
        <v>56000</v>
      </c>
      <c r="F33" s="7"/>
      <c r="G33" s="2"/>
      <c r="H33" s="2"/>
      <c r="I33" s="2"/>
      <c r="J33" s="2"/>
    </row>
    <row r="34" spans="1:10" x14ac:dyDescent="0.25">
      <c r="A34" s="8"/>
      <c r="B34" s="8"/>
      <c r="C34" s="7"/>
      <c r="D34" s="7">
        <f>SUM(D4:D33)</f>
        <v>692396000</v>
      </c>
      <c r="E34" s="7">
        <f>SUM(E4:E33)</f>
        <v>25231000</v>
      </c>
      <c r="F34" s="7"/>
      <c r="G34" s="2"/>
      <c r="H34" s="2"/>
      <c r="I34" s="2"/>
      <c r="J34" s="2"/>
    </row>
    <row r="35" spans="1:10" x14ac:dyDescent="0.25">
      <c r="A35" s="9"/>
      <c r="B35" s="9"/>
      <c r="C35" s="10"/>
      <c r="D35" s="10"/>
      <c r="E35" s="10"/>
      <c r="F35" s="2"/>
      <c r="G35" s="2"/>
      <c r="H35" s="2"/>
      <c r="I35" s="2"/>
      <c r="J35" s="2"/>
    </row>
  </sheetData>
  <pageMargins left="0.7" right="0.7" top="0.78740157499999996" bottom="0.78740157499999996" header="0.3" footer="0.3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35"/>
  <sheetViews>
    <sheetView workbookViewId="0">
      <selection activeCell="D31" sqref="D31:F31"/>
    </sheetView>
  </sheetViews>
  <sheetFormatPr defaultRowHeight="15" x14ac:dyDescent="0.25"/>
  <cols>
    <col min="2" max="2" width="9.5703125" customWidth="1"/>
    <col min="3" max="3" width="22.85546875" bestFit="1" customWidth="1"/>
    <col min="4" max="4" width="15.28515625" customWidth="1"/>
    <col min="5" max="5" width="17" customWidth="1"/>
    <col min="6" max="6" width="15" customWidth="1"/>
    <col min="7" max="7" width="47.85546875" customWidth="1"/>
    <col min="8" max="8" width="35.42578125" customWidth="1"/>
    <col min="9" max="9" width="18.5703125" customWidth="1"/>
    <col min="10" max="10" width="12.28515625" bestFit="1" customWidth="1"/>
    <col min="11" max="11" width="13.85546875" customWidth="1"/>
  </cols>
  <sheetData>
    <row r="1" spans="1:11" x14ac:dyDescent="0.25">
      <c r="A1" s="1" t="str">
        <f>Summary!D2</f>
        <v>OŘ Olomouc</v>
      </c>
      <c r="B1" s="1"/>
      <c r="C1" s="2"/>
      <c r="D1" s="2"/>
      <c r="E1" s="2"/>
      <c r="F1" s="2"/>
      <c r="G1" s="2"/>
      <c r="H1" s="2"/>
      <c r="I1" s="40"/>
      <c r="J1" s="2"/>
      <c r="K1" s="2"/>
    </row>
    <row r="2" spans="1:11" x14ac:dyDescent="0.25">
      <c r="A2" s="1" t="s">
        <v>12</v>
      </c>
      <c r="B2" s="1"/>
      <c r="C2" s="2"/>
      <c r="D2" s="2"/>
      <c r="E2" s="2"/>
      <c r="F2" s="2"/>
      <c r="G2" s="2"/>
      <c r="H2" s="2"/>
      <c r="I2" s="40"/>
      <c r="J2" s="2"/>
      <c r="K2" s="2"/>
    </row>
    <row r="3" spans="1:11" ht="34.5" x14ac:dyDescent="0.25">
      <c r="A3" s="3"/>
      <c r="B3" s="4" t="s">
        <v>10</v>
      </c>
      <c r="C3" s="4" t="s">
        <v>39</v>
      </c>
      <c r="D3" s="4" t="s">
        <v>13</v>
      </c>
      <c r="E3" s="4" t="s">
        <v>14</v>
      </c>
      <c r="F3" s="49" t="s">
        <v>20</v>
      </c>
      <c r="G3" s="5" t="str">
        <f>'mosty, propustky,zdi'!G3</f>
        <v xml:space="preserve">Co? Kde? / Poznámka / zdůvodnění </v>
      </c>
      <c r="H3" s="33" t="s">
        <v>61</v>
      </c>
      <c r="I3" s="39" t="s">
        <v>70</v>
      </c>
      <c r="J3" s="2"/>
      <c r="K3" s="2"/>
    </row>
    <row r="4" spans="1:11" ht="23.25" x14ac:dyDescent="0.25">
      <c r="A4" s="6">
        <f>Summary!A5</f>
        <v>2021</v>
      </c>
      <c r="B4" s="26">
        <v>30</v>
      </c>
      <c r="C4" s="48"/>
      <c r="D4" s="48">
        <v>50000000</v>
      </c>
      <c r="E4" s="48">
        <v>24500000</v>
      </c>
      <c r="F4" s="48"/>
      <c r="G4" s="36" t="s">
        <v>47</v>
      </c>
      <c r="H4" s="32"/>
      <c r="I4" s="38"/>
      <c r="J4" s="2"/>
      <c r="K4" s="2"/>
    </row>
    <row r="5" spans="1:11" ht="23.25" x14ac:dyDescent="0.25">
      <c r="A5" s="6">
        <f>Summary!A6</f>
        <v>2022</v>
      </c>
      <c r="B5" s="26">
        <v>30</v>
      </c>
      <c r="C5" s="48"/>
      <c r="D5" s="48">
        <v>35000000</v>
      </c>
      <c r="E5" s="48">
        <v>22000000</v>
      </c>
      <c r="F5" s="47"/>
      <c r="G5" s="36" t="s">
        <v>48</v>
      </c>
      <c r="H5" s="32"/>
      <c r="I5" s="38"/>
      <c r="J5" s="2"/>
      <c r="K5" s="2"/>
    </row>
    <row r="6" spans="1:11" ht="23.25" x14ac:dyDescent="0.25">
      <c r="A6" s="6">
        <f>Summary!A7</f>
        <v>2023</v>
      </c>
      <c r="B6" s="26">
        <v>30</v>
      </c>
      <c r="C6" s="48"/>
      <c r="D6" s="48">
        <v>33000000</v>
      </c>
      <c r="E6" s="48"/>
      <c r="F6" s="47">
        <v>38000000</v>
      </c>
      <c r="G6" s="36" t="s">
        <v>42</v>
      </c>
      <c r="H6" s="30" t="s">
        <v>62</v>
      </c>
      <c r="I6" s="41">
        <v>2002</v>
      </c>
      <c r="J6" s="2"/>
      <c r="K6" s="2"/>
    </row>
    <row r="7" spans="1:11" ht="23.25" x14ac:dyDescent="0.25">
      <c r="A7" s="6">
        <f>Summary!A8</f>
        <v>2024</v>
      </c>
      <c r="B7" s="26">
        <v>30</v>
      </c>
      <c r="C7" s="48"/>
      <c r="D7" s="48"/>
      <c r="E7" s="48"/>
      <c r="F7" s="47">
        <v>36000000</v>
      </c>
      <c r="G7" s="36"/>
      <c r="H7" s="30" t="s">
        <v>63</v>
      </c>
      <c r="I7" s="41">
        <v>2002</v>
      </c>
      <c r="J7" s="2"/>
      <c r="K7" s="2"/>
    </row>
    <row r="8" spans="1:11" x14ac:dyDescent="0.25">
      <c r="A8" s="6">
        <f>Summary!A9</f>
        <v>2025</v>
      </c>
      <c r="B8" s="26">
        <v>10</v>
      </c>
      <c r="C8" s="48"/>
      <c r="D8" s="48">
        <v>15000000</v>
      </c>
      <c r="E8" s="48"/>
      <c r="F8" s="47">
        <v>7000000</v>
      </c>
      <c r="G8" s="36" t="s">
        <v>43</v>
      </c>
      <c r="H8" s="30" t="s">
        <v>64</v>
      </c>
      <c r="I8" s="41">
        <v>2002</v>
      </c>
      <c r="J8" s="2"/>
      <c r="K8" s="2"/>
    </row>
    <row r="9" spans="1:11" x14ac:dyDescent="0.25">
      <c r="A9" s="6">
        <f>Summary!A10</f>
        <v>2026</v>
      </c>
      <c r="B9" s="26">
        <v>10</v>
      </c>
      <c r="C9" s="48"/>
      <c r="D9" s="48">
        <v>10000000</v>
      </c>
      <c r="E9" s="48"/>
      <c r="F9" s="47">
        <v>7000000</v>
      </c>
      <c r="G9" s="36" t="s">
        <v>44</v>
      </c>
      <c r="H9" s="30" t="s">
        <v>65</v>
      </c>
      <c r="I9" s="41">
        <v>2002</v>
      </c>
      <c r="J9" s="2"/>
      <c r="K9" s="2"/>
    </row>
    <row r="10" spans="1:11" x14ac:dyDescent="0.25">
      <c r="A10" s="6">
        <f>Summary!A11</f>
        <v>2027</v>
      </c>
      <c r="B10" s="26">
        <v>30</v>
      </c>
      <c r="C10" s="48"/>
      <c r="D10" s="48">
        <v>180000000</v>
      </c>
      <c r="E10" s="48"/>
      <c r="F10" s="47">
        <v>5000000</v>
      </c>
      <c r="G10" s="36" t="s">
        <v>46</v>
      </c>
      <c r="H10" s="30" t="s">
        <v>66</v>
      </c>
      <c r="I10" s="41">
        <v>2002</v>
      </c>
      <c r="J10" s="2"/>
      <c r="K10" s="2"/>
    </row>
    <row r="11" spans="1:11" x14ac:dyDescent="0.25">
      <c r="A11" s="6">
        <f>Summary!A12</f>
        <v>2028</v>
      </c>
      <c r="B11" s="26">
        <v>30</v>
      </c>
      <c r="C11" s="48"/>
      <c r="D11" s="48">
        <v>220000000</v>
      </c>
      <c r="E11" s="48"/>
      <c r="F11" s="47">
        <v>5000000</v>
      </c>
      <c r="G11" s="36" t="s">
        <v>45</v>
      </c>
      <c r="H11" s="30" t="s">
        <v>67</v>
      </c>
      <c r="I11" s="41">
        <v>2002</v>
      </c>
      <c r="J11" s="2"/>
      <c r="K11" s="2"/>
    </row>
    <row r="12" spans="1:11" x14ac:dyDescent="0.25">
      <c r="A12" s="6">
        <f>Summary!A13</f>
        <v>2029</v>
      </c>
      <c r="B12" s="26">
        <v>10</v>
      </c>
      <c r="C12" s="48"/>
      <c r="D12" s="48"/>
      <c r="E12" s="48"/>
      <c r="F12" s="47">
        <v>30000000</v>
      </c>
      <c r="G12" s="36"/>
      <c r="H12" s="30" t="s">
        <v>68</v>
      </c>
      <c r="I12" s="41">
        <v>2002</v>
      </c>
      <c r="J12" s="2"/>
      <c r="K12" s="2"/>
    </row>
    <row r="13" spans="1:11" x14ac:dyDescent="0.25">
      <c r="A13" s="6">
        <f>Summary!A14</f>
        <v>2030</v>
      </c>
      <c r="B13" s="26"/>
      <c r="C13" s="48"/>
      <c r="D13" s="48">
        <f>D4/2</f>
        <v>25000000</v>
      </c>
      <c r="E13" s="48"/>
      <c r="F13" s="47"/>
      <c r="G13" s="36"/>
      <c r="H13" s="36"/>
      <c r="I13" s="41"/>
      <c r="J13" s="2"/>
      <c r="K13" s="2"/>
    </row>
    <row r="14" spans="1:11" x14ac:dyDescent="0.25">
      <c r="A14" s="6">
        <f>Summary!A15</f>
        <v>2031</v>
      </c>
      <c r="B14" s="26"/>
      <c r="C14" s="48"/>
      <c r="D14" s="48">
        <f>D5/2</f>
        <v>17500000</v>
      </c>
      <c r="E14" s="48"/>
      <c r="F14" s="47"/>
      <c r="G14" s="36" t="s">
        <v>51</v>
      </c>
      <c r="H14" s="36"/>
      <c r="I14" s="41"/>
      <c r="J14" s="2"/>
      <c r="K14" s="2"/>
    </row>
    <row r="15" spans="1:11" x14ac:dyDescent="0.25">
      <c r="A15" s="6">
        <f>Summary!A16</f>
        <v>2032</v>
      </c>
      <c r="B15" s="26"/>
      <c r="C15" s="48"/>
      <c r="D15" s="48"/>
      <c r="E15" s="48"/>
      <c r="F15" s="47"/>
      <c r="G15" s="36" t="s">
        <v>51</v>
      </c>
      <c r="H15" s="30"/>
      <c r="I15" s="41"/>
      <c r="J15" s="2"/>
      <c r="K15" s="2"/>
    </row>
    <row r="16" spans="1:11" x14ac:dyDescent="0.25">
      <c r="A16" s="6">
        <f>Summary!A17</f>
        <v>2033</v>
      </c>
      <c r="B16" s="45"/>
      <c r="C16" s="45"/>
      <c r="D16" s="45"/>
      <c r="E16" s="45"/>
      <c r="F16" s="45"/>
      <c r="G16" s="45"/>
      <c r="H16" s="45"/>
      <c r="I16" s="45"/>
      <c r="J16" s="2"/>
      <c r="K16" s="2"/>
    </row>
    <row r="17" spans="1:11" x14ac:dyDescent="0.25">
      <c r="A17" s="6">
        <f>Summary!A18</f>
        <v>2034</v>
      </c>
      <c r="B17" s="26"/>
      <c r="C17" s="48"/>
      <c r="D17" s="48"/>
      <c r="E17" s="48"/>
      <c r="F17" s="47"/>
      <c r="G17" s="36"/>
      <c r="H17" s="36"/>
      <c r="I17" s="38"/>
      <c r="J17" s="2"/>
      <c r="K17" s="2"/>
    </row>
    <row r="18" spans="1:11" x14ac:dyDescent="0.25">
      <c r="A18" s="6">
        <f>Summary!A19</f>
        <v>2035</v>
      </c>
      <c r="B18" s="26"/>
      <c r="C18" s="48"/>
      <c r="D18" s="48"/>
      <c r="E18" s="48"/>
      <c r="F18" s="47"/>
      <c r="G18" s="36"/>
      <c r="H18" s="36"/>
      <c r="I18" s="38"/>
      <c r="J18" s="2"/>
      <c r="K18" s="2"/>
    </row>
    <row r="19" spans="1:11" x14ac:dyDescent="0.25">
      <c r="A19" s="6">
        <f>Summary!A20</f>
        <v>2036</v>
      </c>
      <c r="B19" s="26">
        <v>15</v>
      </c>
      <c r="C19" s="48"/>
      <c r="D19" s="48">
        <f>(D10+D11)*0.1</f>
        <v>40000000</v>
      </c>
      <c r="E19" s="48"/>
      <c r="F19" s="47"/>
      <c r="G19" s="36" t="s">
        <v>80</v>
      </c>
      <c r="H19" s="36"/>
      <c r="I19" s="38"/>
      <c r="J19" s="2"/>
      <c r="K19" s="2"/>
    </row>
    <row r="20" spans="1:11" x14ac:dyDescent="0.25">
      <c r="A20" s="6">
        <f>Summary!A21</f>
        <v>2037</v>
      </c>
      <c r="B20" s="26"/>
      <c r="C20" s="48"/>
      <c r="D20" s="48"/>
      <c r="E20" s="48"/>
      <c r="F20" s="47"/>
      <c r="G20" s="36"/>
      <c r="H20" s="36"/>
      <c r="I20" s="38"/>
      <c r="J20" s="2"/>
      <c r="K20" s="2"/>
    </row>
    <row r="21" spans="1:11" x14ac:dyDescent="0.25">
      <c r="A21" s="6">
        <f>Summary!A22</f>
        <v>2038</v>
      </c>
      <c r="B21" s="26"/>
      <c r="C21" s="48"/>
      <c r="D21" s="48"/>
      <c r="E21" s="48"/>
      <c r="F21" s="47"/>
      <c r="G21" s="36"/>
      <c r="H21" s="36"/>
      <c r="I21" s="38"/>
      <c r="J21" s="2"/>
      <c r="K21" s="2"/>
    </row>
    <row r="22" spans="1:11" x14ac:dyDescent="0.25">
      <c r="A22" s="6">
        <f>Summary!A23</f>
        <v>2039</v>
      </c>
      <c r="B22" s="26"/>
      <c r="C22" s="48"/>
      <c r="D22" s="48"/>
      <c r="E22" s="48"/>
      <c r="F22" s="47"/>
      <c r="G22" s="36"/>
      <c r="H22" s="36"/>
      <c r="I22" s="38"/>
      <c r="J22" s="2"/>
      <c r="K22" s="2"/>
    </row>
    <row r="23" spans="1:11" x14ac:dyDescent="0.25">
      <c r="A23" s="6">
        <f>Summary!A24</f>
        <v>2040</v>
      </c>
      <c r="B23" s="26"/>
      <c r="C23" s="48"/>
      <c r="D23" s="48"/>
      <c r="E23" s="48"/>
      <c r="F23" s="47"/>
      <c r="G23" s="36"/>
      <c r="H23" s="36"/>
      <c r="I23" s="38"/>
      <c r="J23" s="2"/>
      <c r="K23" s="2"/>
    </row>
    <row r="24" spans="1:11" x14ac:dyDescent="0.25">
      <c r="A24" s="6">
        <f>Summary!A25</f>
        <v>2041</v>
      </c>
      <c r="B24" s="26">
        <v>10</v>
      </c>
      <c r="C24" s="48"/>
      <c r="D24" s="48"/>
      <c r="E24" s="48">
        <v>30000000</v>
      </c>
      <c r="F24" s="43"/>
      <c r="G24" s="36" t="s">
        <v>49</v>
      </c>
      <c r="H24" s="37"/>
      <c r="I24" s="42"/>
      <c r="J24" s="2"/>
      <c r="K24" s="2"/>
    </row>
    <row r="25" spans="1:11" x14ac:dyDescent="0.25">
      <c r="A25" s="6">
        <f>Summary!A26</f>
        <v>2042</v>
      </c>
      <c r="B25" s="26">
        <v>10</v>
      </c>
      <c r="C25" s="48"/>
      <c r="D25" s="48"/>
      <c r="E25" s="48">
        <v>25000000</v>
      </c>
      <c r="F25" s="47"/>
      <c r="G25" s="36" t="s">
        <v>50</v>
      </c>
      <c r="H25" s="36"/>
      <c r="I25" s="38"/>
      <c r="J25" s="2"/>
      <c r="K25" s="2"/>
    </row>
    <row r="26" spans="1:11" x14ac:dyDescent="0.25">
      <c r="A26" s="6">
        <f>Summary!A27</f>
        <v>2043</v>
      </c>
      <c r="B26" s="26">
        <v>10</v>
      </c>
      <c r="C26" s="48"/>
      <c r="D26" s="48">
        <v>40000000</v>
      </c>
      <c r="E26" s="48"/>
      <c r="F26" s="47"/>
      <c r="G26" s="36" t="s">
        <v>41</v>
      </c>
      <c r="H26" s="36"/>
      <c r="I26" s="38"/>
      <c r="J26" s="2"/>
      <c r="K26" s="2"/>
    </row>
    <row r="27" spans="1:11" x14ac:dyDescent="0.25">
      <c r="A27" s="6">
        <f>Summary!A28</f>
        <v>2044</v>
      </c>
      <c r="B27" s="26">
        <v>10</v>
      </c>
      <c r="C27" s="48"/>
      <c r="D27" s="48">
        <v>47000000</v>
      </c>
      <c r="E27" s="48"/>
      <c r="F27" s="47"/>
      <c r="G27" s="36" t="s">
        <v>42</v>
      </c>
      <c r="H27" s="36"/>
      <c r="I27" s="41"/>
      <c r="J27" s="2"/>
      <c r="K27" s="2"/>
    </row>
    <row r="28" spans="1:11" ht="34.5" x14ac:dyDescent="0.25">
      <c r="A28" s="6">
        <f>Summary!A29</f>
        <v>2045</v>
      </c>
      <c r="B28" s="26">
        <v>10</v>
      </c>
      <c r="C28" s="48"/>
      <c r="D28" s="48"/>
      <c r="E28" s="48"/>
      <c r="F28" s="47">
        <v>28000000</v>
      </c>
      <c r="G28" s="36"/>
      <c r="H28" s="36" t="s">
        <v>69</v>
      </c>
      <c r="I28" s="41">
        <v>2002</v>
      </c>
      <c r="J28" s="2"/>
      <c r="K28" s="2"/>
    </row>
    <row r="29" spans="1:11" x14ac:dyDescent="0.25">
      <c r="A29" s="6">
        <f>Summary!A30</f>
        <v>2046</v>
      </c>
      <c r="B29" s="26">
        <v>10</v>
      </c>
      <c r="C29" s="48"/>
      <c r="D29" s="48">
        <v>12000000</v>
      </c>
      <c r="E29" s="48"/>
      <c r="F29" s="47"/>
      <c r="G29" s="36" t="s">
        <v>44</v>
      </c>
      <c r="H29" s="32"/>
      <c r="I29" s="41"/>
      <c r="J29" s="2"/>
      <c r="K29" s="2"/>
    </row>
    <row r="30" spans="1:11" x14ac:dyDescent="0.25">
      <c r="A30" s="6">
        <f>Summary!A31</f>
        <v>2047</v>
      </c>
      <c r="B30" s="26">
        <v>10</v>
      </c>
      <c r="C30" s="48"/>
      <c r="D30" s="48">
        <v>17000000</v>
      </c>
      <c r="E30" s="48"/>
      <c r="F30" s="48"/>
      <c r="G30" s="36" t="s">
        <v>43</v>
      </c>
      <c r="H30" s="32"/>
      <c r="I30" s="38"/>
      <c r="J30" s="2"/>
      <c r="K30" s="2"/>
    </row>
    <row r="31" spans="1:11" x14ac:dyDescent="0.25">
      <c r="A31" s="6">
        <f>Summary!A32</f>
        <v>2048</v>
      </c>
      <c r="B31" s="26">
        <v>30</v>
      </c>
      <c r="C31" s="48"/>
      <c r="D31" s="48">
        <f>SUM(D4:D11)*0.6</f>
        <v>325800000</v>
      </c>
      <c r="E31" s="48">
        <f t="shared" ref="E31:F31" si="0">SUM(E4:E11)*0.6</f>
        <v>27900000</v>
      </c>
      <c r="F31" s="48">
        <f t="shared" si="0"/>
        <v>58800000</v>
      </c>
      <c r="G31" s="36" t="s">
        <v>79</v>
      </c>
      <c r="H31" s="32"/>
      <c r="I31" s="38"/>
      <c r="J31" s="2"/>
      <c r="K31" s="2"/>
    </row>
    <row r="32" spans="1:11" x14ac:dyDescent="0.25">
      <c r="A32" s="6">
        <f>Summary!A33</f>
        <v>2049</v>
      </c>
      <c r="B32" s="6"/>
      <c r="C32" s="7"/>
      <c r="D32" s="7"/>
      <c r="E32" s="7"/>
      <c r="F32" s="7"/>
      <c r="G32" s="35"/>
      <c r="H32" s="32"/>
      <c r="I32" s="38"/>
      <c r="J32" s="2"/>
      <c r="K32" s="2"/>
    </row>
    <row r="33" spans="1:11" x14ac:dyDescent="0.25">
      <c r="A33" s="6">
        <f>Summary!A34</f>
        <v>2050</v>
      </c>
      <c r="B33" s="6"/>
      <c r="C33" s="7"/>
      <c r="D33" s="7"/>
      <c r="E33" s="7"/>
      <c r="F33" s="7"/>
      <c r="G33" s="35"/>
      <c r="H33" s="32"/>
      <c r="I33" s="38"/>
      <c r="J33" s="2"/>
      <c r="K33" s="2"/>
    </row>
    <row r="34" spans="1:11" x14ac:dyDescent="0.25">
      <c r="A34" s="8"/>
      <c r="B34" s="8"/>
      <c r="C34" s="7"/>
      <c r="D34" s="7">
        <f>SUM(D4:D33)</f>
        <v>1067300000</v>
      </c>
      <c r="E34" s="7">
        <f>SUM(E4:E33)</f>
        <v>129400000</v>
      </c>
      <c r="F34" s="7">
        <f>SUM(F4:F33)</f>
        <v>214800000</v>
      </c>
      <c r="G34" s="35"/>
      <c r="H34" s="34"/>
      <c r="I34" s="38"/>
      <c r="J34" s="2"/>
      <c r="K34" s="2"/>
    </row>
    <row r="35" spans="1:11" x14ac:dyDescent="0.25">
      <c r="A35" s="9"/>
      <c r="B35" s="9"/>
      <c r="C35" s="10"/>
      <c r="D35" s="10"/>
      <c r="E35" s="10"/>
      <c r="F35" s="10"/>
      <c r="G35" s="2"/>
      <c r="H35" s="2"/>
      <c r="I35" s="2"/>
      <c r="J35" s="2"/>
      <c r="K35" s="2"/>
    </row>
  </sheetData>
  <pageMargins left="0.7" right="0.7" top="0.78740157499999996" bottom="0.78740157499999996" header="0.3" footer="0.3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35"/>
  <sheetViews>
    <sheetView workbookViewId="0">
      <selection activeCell="B21" sqref="B21"/>
    </sheetView>
  </sheetViews>
  <sheetFormatPr defaultRowHeight="15" x14ac:dyDescent="0.25"/>
  <cols>
    <col min="2" max="2" width="9.5703125" customWidth="1"/>
    <col min="3" max="3" width="22.85546875" bestFit="1" customWidth="1"/>
    <col min="4" max="4" width="17" customWidth="1"/>
    <col min="5" max="5" width="65.28515625" customWidth="1"/>
    <col min="6" max="6" width="20" bestFit="1" customWidth="1"/>
    <col min="7" max="7" width="12.5703125" customWidth="1"/>
    <col min="8" max="8" width="12.28515625" bestFit="1" customWidth="1"/>
    <col min="9" max="9" width="13.85546875" customWidth="1"/>
  </cols>
  <sheetData>
    <row r="1" spans="1:9" x14ac:dyDescent="0.25">
      <c r="A1" s="1" t="str">
        <f>Summary!D2</f>
        <v>OŘ Olomouc</v>
      </c>
      <c r="B1" s="1"/>
      <c r="C1" s="2"/>
      <c r="D1" s="2"/>
      <c r="E1" s="2"/>
      <c r="F1" s="2"/>
      <c r="G1" s="2"/>
      <c r="H1" s="2"/>
      <c r="I1" s="2"/>
    </row>
    <row r="2" spans="1:9" x14ac:dyDescent="0.25">
      <c r="A2" s="1" t="s">
        <v>19</v>
      </c>
      <c r="B2" s="1"/>
      <c r="C2" s="2"/>
      <c r="D2" s="2"/>
      <c r="E2" s="2"/>
      <c r="F2" s="2"/>
      <c r="G2" s="2"/>
      <c r="H2" s="2"/>
      <c r="I2" s="2"/>
    </row>
    <row r="3" spans="1:9" x14ac:dyDescent="0.25">
      <c r="A3" s="3"/>
      <c r="B3" s="4" t="s">
        <v>10</v>
      </c>
      <c r="C3" s="4" t="s">
        <v>39</v>
      </c>
      <c r="D3" s="5" t="s">
        <v>21</v>
      </c>
      <c r="E3" s="5" t="str">
        <f>'mosty, propustky,zdi'!G3</f>
        <v xml:space="preserve">Co? Kde? / Poznámka / zdůvodnění </v>
      </c>
      <c r="F3" s="2"/>
      <c r="G3" s="2"/>
      <c r="H3" s="2"/>
      <c r="I3" s="2"/>
    </row>
    <row r="4" spans="1:9" x14ac:dyDescent="0.25">
      <c r="A4" s="6">
        <f>Summary!A5</f>
        <v>2021</v>
      </c>
      <c r="B4" s="6"/>
      <c r="C4" s="38"/>
      <c r="D4" s="7"/>
      <c r="E4" s="7"/>
      <c r="F4" s="2"/>
      <c r="G4" s="2"/>
      <c r="H4" s="2"/>
      <c r="I4" s="2"/>
    </row>
    <row r="5" spans="1:9" x14ac:dyDescent="0.25">
      <c r="A5" s="6">
        <f>Summary!A6</f>
        <v>2022</v>
      </c>
      <c r="B5" s="6"/>
      <c r="C5" s="38"/>
      <c r="D5" s="7"/>
      <c r="E5" s="7"/>
      <c r="F5" s="2"/>
      <c r="G5" s="2"/>
      <c r="H5" s="2"/>
      <c r="I5" s="2"/>
    </row>
    <row r="6" spans="1:9" x14ac:dyDescent="0.25">
      <c r="A6" s="6">
        <f>Summary!A7</f>
        <v>2023</v>
      </c>
      <c r="B6" s="6"/>
      <c r="C6" s="38"/>
      <c r="D6" s="7"/>
      <c r="E6" s="7"/>
      <c r="F6" s="2"/>
      <c r="G6" s="2"/>
      <c r="H6" s="2"/>
      <c r="I6" s="2"/>
    </row>
    <row r="7" spans="1:9" x14ac:dyDescent="0.25">
      <c r="A7" s="6">
        <f>Summary!A8</f>
        <v>2024</v>
      </c>
      <c r="B7" s="26">
        <v>30</v>
      </c>
      <c r="C7" s="41">
        <v>2002</v>
      </c>
      <c r="D7" s="46">
        <v>24000000</v>
      </c>
      <c r="E7" s="44" t="s">
        <v>71</v>
      </c>
      <c r="F7" s="2"/>
      <c r="G7" s="2"/>
      <c r="H7" s="2"/>
      <c r="I7" s="2"/>
    </row>
    <row r="8" spans="1:9" x14ac:dyDescent="0.25">
      <c r="A8" s="6">
        <f>Summary!A9</f>
        <v>2025</v>
      </c>
      <c r="B8" s="26">
        <v>30</v>
      </c>
      <c r="C8" s="41">
        <v>2002</v>
      </c>
      <c r="D8" s="46">
        <v>56000000</v>
      </c>
      <c r="E8" s="44" t="s">
        <v>72</v>
      </c>
      <c r="F8" s="2"/>
      <c r="G8" s="2"/>
      <c r="H8" s="2"/>
      <c r="I8" s="2"/>
    </row>
    <row r="9" spans="1:9" x14ac:dyDescent="0.25">
      <c r="A9" s="6">
        <f>Summary!A10</f>
        <v>2026</v>
      </c>
      <c r="B9" s="26">
        <v>30</v>
      </c>
      <c r="C9" s="41">
        <v>2002</v>
      </c>
      <c r="D9" s="46">
        <v>24000000</v>
      </c>
      <c r="E9" s="44" t="s">
        <v>73</v>
      </c>
      <c r="F9" s="2"/>
      <c r="G9" s="2"/>
      <c r="H9" s="2"/>
      <c r="I9" s="2"/>
    </row>
    <row r="10" spans="1:9" x14ac:dyDescent="0.25">
      <c r="A10" s="6">
        <f>Summary!A11</f>
        <v>2027</v>
      </c>
      <c r="B10" s="26"/>
      <c r="C10" s="42"/>
      <c r="D10" s="45"/>
      <c r="E10" s="45"/>
      <c r="F10" s="2"/>
      <c r="G10" s="2"/>
      <c r="H10" s="2"/>
      <c r="I10" s="2"/>
    </row>
    <row r="11" spans="1:9" x14ac:dyDescent="0.25">
      <c r="A11" s="6">
        <f>Summary!A12</f>
        <v>2028</v>
      </c>
      <c r="B11" s="26"/>
      <c r="C11" s="42"/>
      <c r="D11" s="45"/>
      <c r="E11" s="45"/>
      <c r="F11" s="2"/>
      <c r="G11" s="2"/>
      <c r="H11" s="2"/>
      <c r="I11" s="2"/>
    </row>
    <row r="12" spans="1:9" x14ac:dyDescent="0.25">
      <c r="A12" s="6">
        <f>Summary!A13</f>
        <v>2029</v>
      </c>
      <c r="B12" s="26"/>
      <c r="C12" s="42"/>
      <c r="D12" s="45"/>
      <c r="E12" s="45"/>
      <c r="F12" s="2"/>
      <c r="G12" s="2"/>
      <c r="H12" s="2"/>
      <c r="I12" s="2"/>
    </row>
    <row r="13" spans="1:9" x14ac:dyDescent="0.25">
      <c r="A13" s="6">
        <f>Summary!A14</f>
        <v>2030</v>
      </c>
      <c r="B13" s="26"/>
      <c r="C13" s="38"/>
      <c r="D13" s="48"/>
      <c r="E13" s="48"/>
      <c r="F13" s="2"/>
      <c r="G13" s="2"/>
      <c r="H13" s="2"/>
      <c r="I13" s="2"/>
    </row>
    <row r="14" spans="1:9" x14ac:dyDescent="0.25">
      <c r="A14" s="6">
        <f>Summary!A15</f>
        <v>2031</v>
      </c>
      <c r="B14" s="26"/>
      <c r="C14" s="38"/>
      <c r="D14" s="48"/>
      <c r="E14" s="48"/>
      <c r="F14" s="2"/>
      <c r="G14" s="2"/>
      <c r="H14" s="2"/>
      <c r="I14" s="2"/>
    </row>
    <row r="15" spans="1:9" x14ac:dyDescent="0.25">
      <c r="A15" s="6">
        <f>Summary!A16</f>
        <v>2032</v>
      </c>
      <c r="B15" s="26">
        <v>15</v>
      </c>
      <c r="C15" s="41">
        <v>2002</v>
      </c>
      <c r="D15" s="46">
        <v>18000000</v>
      </c>
      <c r="E15" s="48" t="s">
        <v>74</v>
      </c>
      <c r="F15" s="2"/>
      <c r="G15" s="2"/>
      <c r="H15" s="2"/>
      <c r="I15" s="2"/>
    </row>
    <row r="16" spans="1:9" x14ac:dyDescent="0.25">
      <c r="A16" s="6">
        <f>Summary!A17</f>
        <v>2033</v>
      </c>
      <c r="B16" s="26"/>
      <c r="C16" s="38"/>
      <c r="D16" s="48"/>
      <c r="E16" s="48"/>
      <c r="F16" s="2"/>
      <c r="G16" s="2"/>
      <c r="H16" s="2"/>
      <c r="I16" s="2"/>
    </row>
    <row r="17" spans="1:9" x14ac:dyDescent="0.25">
      <c r="A17" s="6">
        <f>Summary!A18</f>
        <v>2034</v>
      </c>
      <c r="B17" s="26"/>
      <c r="C17" s="38"/>
      <c r="D17" s="48"/>
      <c r="E17" s="48"/>
      <c r="F17" s="2"/>
      <c r="G17" s="2"/>
      <c r="H17" s="2"/>
      <c r="I17" s="2"/>
    </row>
    <row r="18" spans="1:9" x14ac:dyDescent="0.25">
      <c r="A18" s="6">
        <f>Summary!A19</f>
        <v>2035</v>
      </c>
      <c r="B18" s="26"/>
      <c r="C18" s="38"/>
      <c r="D18" s="48"/>
      <c r="E18" s="48"/>
      <c r="F18" s="2"/>
      <c r="G18" s="2"/>
      <c r="H18" s="2"/>
      <c r="I18" s="2"/>
    </row>
    <row r="19" spans="1:9" x14ac:dyDescent="0.25">
      <c r="A19" s="6">
        <f>Summary!A20</f>
        <v>2036</v>
      </c>
      <c r="B19" s="26"/>
      <c r="C19" s="38"/>
      <c r="D19" s="48"/>
      <c r="E19" s="48"/>
      <c r="F19" s="2"/>
      <c r="G19" s="2"/>
      <c r="H19" s="2"/>
      <c r="I19" s="2"/>
    </row>
    <row r="20" spans="1:9" x14ac:dyDescent="0.25">
      <c r="A20" s="6">
        <f>Summary!A21</f>
        <v>2037</v>
      </c>
      <c r="B20" s="26"/>
      <c r="C20" s="38"/>
      <c r="D20" s="48"/>
      <c r="E20" s="48"/>
      <c r="F20" s="2"/>
      <c r="G20" s="2"/>
      <c r="H20" s="2"/>
      <c r="I20" s="2"/>
    </row>
    <row r="21" spans="1:9" x14ac:dyDescent="0.25">
      <c r="A21" s="6">
        <f>Summary!A22</f>
        <v>2038</v>
      </c>
      <c r="B21" s="26">
        <v>30</v>
      </c>
      <c r="C21" s="41">
        <v>2024</v>
      </c>
      <c r="D21" s="46">
        <v>23000000</v>
      </c>
      <c r="E21" s="44" t="s">
        <v>75</v>
      </c>
      <c r="F21" s="2"/>
      <c r="G21" s="2"/>
      <c r="H21" s="2"/>
      <c r="I21" s="2"/>
    </row>
    <row r="22" spans="1:9" x14ac:dyDescent="0.25">
      <c r="A22" s="6">
        <f>Summary!A23</f>
        <v>2039</v>
      </c>
      <c r="B22" s="26">
        <v>30</v>
      </c>
      <c r="C22" s="41">
        <v>2025</v>
      </c>
      <c r="D22" s="46">
        <v>54000000</v>
      </c>
      <c r="E22" s="44" t="s">
        <v>76</v>
      </c>
      <c r="F22" s="2"/>
      <c r="G22" s="2"/>
      <c r="H22" s="2"/>
      <c r="I22" s="2"/>
    </row>
    <row r="23" spans="1:9" x14ac:dyDescent="0.25">
      <c r="A23" s="6">
        <f>Summary!A24</f>
        <v>2040</v>
      </c>
      <c r="B23" s="26">
        <v>30</v>
      </c>
      <c r="C23" s="41">
        <v>2026</v>
      </c>
      <c r="D23" s="46">
        <v>23000000</v>
      </c>
      <c r="E23" s="44" t="s">
        <v>77</v>
      </c>
      <c r="F23" s="2"/>
      <c r="G23" s="2"/>
      <c r="H23" s="2"/>
      <c r="I23" s="2"/>
    </row>
    <row r="24" spans="1:9" x14ac:dyDescent="0.25">
      <c r="A24" s="6">
        <f>Summary!A25</f>
        <v>2041</v>
      </c>
      <c r="B24" s="26"/>
      <c r="C24" s="38"/>
      <c r="D24" s="48"/>
      <c r="E24" s="48"/>
      <c r="F24" s="2"/>
      <c r="G24" s="2"/>
      <c r="H24" s="2"/>
      <c r="I24" s="2"/>
    </row>
    <row r="25" spans="1:9" x14ac:dyDescent="0.25">
      <c r="A25" s="6">
        <f>Summary!A26</f>
        <v>2042</v>
      </c>
      <c r="B25" s="6"/>
      <c r="C25" s="38"/>
      <c r="D25" s="7"/>
      <c r="E25" s="7"/>
      <c r="F25" s="2"/>
      <c r="G25" s="2"/>
      <c r="H25" s="2"/>
      <c r="I25" s="2"/>
    </row>
    <row r="26" spans="1:9" x14ac:dyDescent="0.25">
      <c r="A26" s="6">
        <f>Summary!A27</f>
        <v>2043</v>
      </c>
      <c r="B26" s="6"/>
      <c r="C26" s="38"/>
      <c r="D26" s="7"/>
      <c r="E26" s="7"/>
      <c r="F26" s="2"/>
      <c r="G26" s="2"/>
      <c r="H26" s="2"/>
      <c r="I26" s="2"/>
    </row>
    <row r="27" spans="1:9" x14ac:dyDescent="0.25">
      <c r="A27" s="6">
        <f>Summary!A28</f>
        <v>2044</v>
      </c>
      <c r="B27" s="6"/>
      <c r="C27" s="38"/>
      <c r="D27" s="7"/>
      <c r="E27" s="7"/>
      <c r="F27" s="2"/>
      <c r="G27" s="2"/>
      <c r="H27" s="2"/>
      <c r="I27" s="2"/>
    </row>
    <row r="28" spans="1:9" x14ac:dyDescent="0.25">
      <c r="A28" s="6">
        <f>Summary!A29</f>
        <v>2045</v>
      </c>
      <c r="B28" s="6"/>
      <c r="C28" s="38"/>
      <c r="D28" s="7"/>
      <c r="E28" s="7"/>
      <c r="F28" s="2"/>
      <c r="G28" s="2"/>
      <c r="H28" s="2"/>
      <c r="I28" s="2"/>
    </row>
    <row r="29" spans="1:9" x14ac:dyDescent="0.25">
      <c r="A29" s="6">
        <f>Summary!A30</f>
        <v>2046</v>
      </c>
      <c r="B29" s="6"/>
      <c r="C29" s="38"/>
      <c r="D29" s="7"/>
      <c r="E29" s="7"/>
      <c r="F29" s="2"/>
      <c r="G29" s="2"/>
      <c r="H29" s="2"/>
      <c r="I29" s="2"/>
    </row>
    <row r="30" spans="1:9" x14ac:dyDescent="0.25">
      <c r="A30" s="6">
        <f>Summary!A31</f>
        <v>2047</v>
      </c>
      <c r="B30" s="6"/>
      <c r="C30" s="38"/>
      <c r="D30" s="7"/>
      <c r="E30" s="7"/>
      <c r="F30" s="2"/>
      <c r="G30" s="2"/>
      <c r="H30" s="2"/>
      <c r="I30" s="2"/>
    </row>
    <row r="31" spans="1:9" x14ac:dyDescent="0.25">
      <c r="A31" s="6">
        <f>Summary!A32</f>
        <v>2048</v>
      </c>
      <c r="B31" s="6"/>
      <c r="C31" s="38"/>
      <c r="D31" s="7"/>
      <c r="E31" s="7"/>
      <c r="F31" s="2"/>
      <c r="G31" s="2"/>
      <c r="H31" s="2"/>
      <c r="I31" s="2"/>
    </row>
    <row r="32" spans="1:9" x14ac:dyDescent="0.25">
      <c r="A32" s="6">
        <f>Summary!A33</f>
        <v>2049</v>
      </c>
      <c r="B32" s="6"/>
      <c r="C32" s="38"/>
      <c r="D32" s="7"/>
      <c r="E32" s="7"/>
      <c r="F32" s="2"/>
      <c r="G32" s="2"/>
      <c r="H32" s="2"/>
      <c r="I32" s="2"/>
    </row>
    <row r="33" spans="1:9" x14ac:dyDescent="0.25">
      <c r="A33" s="6">
        <f>Summary!A34</f>
        <v>2050</v>
      </c>
      <c r="B33" s="6"/>
      <c r="C33" s="38"/>
      <c r="D33" s="7"/>
      <c r="E33" s="7"/>
      <c r="F33" s="2"/>
      <c r="G33" s="2"/>
      <c r="H33" s="2"/>
      <c r="I33" s="2"/>
    </row>
    <row r="34" spans="1:9" x14ac:dyDescent="0.25">
      <c r="A34" s="8"/>
      <c r="B34" s="8"/>
      <c r="C34" s="7"/>
      <c r="D34" s="7">
        <f>SUM(D4:D33)</f>
        <v>222000000</v>
      </c>
      <c r="E34" s="7"/>
      <c r="F34" s="2"/>
      <c r="G34" s="2"/>
      <c r="H34" s="2"/>
      <c r="I34" s="2"/>
    </row>
    <row r="35" spans="1:9" x14ac:dyDescent="0.25">
      <c r="A35" s="9"/>
      <c r="B35" s="9"/>
      <c r="C35" s="10"/>
      <c r="D35" s="10"/>
      <c r="E35" s="2"/>
      <c r="F35" s="2"/>
      <c r="G35" s="2"/>
      <c r="H35" s="2"/>
      <c r="I35" s="2"/>
    </row>
  </sheetData>
  <pageMargins left="0.7" right="0.7" top="0.78740157499999996" bottom="0.78740157499999996" header="0.3" footer="0.3"/>
  <pageSetup paperSize="9" scale="7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35"/>
  <sheetViews>
    <sheetView workbookViewId="0">
      <selection activeCell="G14" sqref="G14"/>
    </sheetView>
  </sheetViews>
  <sheetFormatPr defaultRowHeight="15" x14ac:dyDescent="0.25"/>
  <cols>
    <col min="2" max="2" width="9.5703125" customWidth="1"/>
    <col min="3" max="3" width="22.85546875" bestFit="1" customWidth="1"/>
    <col min="4" max="4" width="17" customWidth="1"/>
    <col min="5" max="5" width="65.28515625" customWidth="1"/>
    <col min="6" max="6" width="20" bestFit="1" customWidth="1"/>
    <col min="7" max="7" width="12.5703125" customWidth="1"/>
    <col min="8" max="8" width="12.28515625" bestFit="1" customWidth="1"/>
    <col min="9" max="9" width="13.85546875" customWidth="1"/>
  </cols>
  <sheetData>
    <row r="1" spans="1:9" x14ac:dyDescent="0.25">
      <c r="A1" s="1" t="str">
        <f>Summary!D2</f>
        <v>OŘ Olomouc</v>
      </c>
      <c r="B1" s="1"/>
      <c r="C1" s="2"/>
      <c r="D1" s="2"/>
      <c r="E1" s="2"/>
      <c r="F1" s="2"/>
      <c r="G1" s="2"/>
      <c r="H1" s="2"/>
      <c r="I1" s="2"/>
    </row>
    <row r="2" spans="1:9" x14ac:dyDescent="0.25">
      <c r="A2" s="1" t="s">
        <v>25</v>
      </c>
      <c r="B2" s="1"/>
      <c r="C2" s="2"/>
      <c r="D2" s="2"/>
      <c r="E2" s="2"/>
      <c r="F2" s="2"/>
      <c r="G2" s="2"/>
      <c r="H2" s="2"/>
      <c r="I2" s="2"/>
    </row>
    <row r="3" spans="1:9" x14ac:dyDescent="0.25">
      <c r="A3" s="3"/>
      <c r="B3" s="4" t="s">
        <v>10</v>
      </c>
      <c r="C3" s="4" t="s">
        <v>39</v>
      </c>
      <c r="D3" s="5" t="s">
        <v>31</v>
      </c>
      <c r="E3" s="5" t="str">
        <f>'mosty, propustky,zdi'!G3</f>
        <v xml:space="preserve">Co? Kde? / Poznámka / zdůvodnění </v>
      </c>
      <c r="F3" s="2"/>
      <c r="G3" s="2"/>
      <c r="H3" s="2"/>
      <c r="I3" s="2"/>
    </row>
    <row r="4" spans="1:9" x14ac:dyDescent="0.25">
      <c r="A4" s="6">
        <f>Summary!A5</f>
        <v>2021</v>
      </c>
      <c r="B4" s="6"/>
      <c r="C4" s="7"/>
      <c r="D4" s="7"/>
      <c r="E4" s="7"/>
      <c r="F4" s="2"/>
      <c r="G4" s="2"/>
      <c r="H4" s="2"/>
      <c r="I4" s="2"/>
    </row>
    <row r="5" spans="1:9" x14ac:dyDescent="0.25">
      <c r="A5" s="6">
        <f>Summary!A6</f>
        <v>2022</v>
      </c>
      <c r="B5" s="6"/>
      <c r="C5" s="7"/>
      <c r="D5" s="7"/>
      <c r="E5" s="7"/>
      <c r="F5" s="2"/>
      <c r="G5" s="2"/>
      <c r="H5" s="2"/>
      <c r="I5" s="2"/>
    </row>
    <row r="6" spans="1:9" x14ac:dyDescent="0.25">
      <c r="A6" s="6">
        <f>Summary!A7</f>
        <v>2023</v>
      </c>
      <c r="B6" s="6"/>
      <c r="C6" s="7"/>
      <c r="D6" s="7"/>
      <c r="E6" s="7"/>
      <c r="F6" s="2"/>
      <c r="G6" s="2"/>
      <c r="H6" s="2"/>
      <c r="I6" s="2"/>
    </row>
    <row r="7" spans="1:9" x14ac:dyDescent="0.25">
      <c r="A7" s="6">
        <f>Summary!A8</f>
        <v>2024</v>
      </c>
      <c r="B7" s="6"/>
      <c r="C7" s="7"/>
      <c r="D7" s="7"/>
      <c r="E7" s="7"/>
      <c r="F7" s="2"/>
      <c r="G7" s="2"/>
      <c r="H7" s="2"/>
      <c r="I7" s="2"/>
    </row>
    <row r="8" spans="1:9" x14ac:dyDescent="0.25">
      <c r="A8" s="6">
        <f>Summary!A9</f>
        <v>2025</v>
      </c>
      <c r="B8" s="26">
        <v>30</v>
      </c>
      <c r="C8" s="48"/>
      <c r="D8" s="48">
        <v>60000000</v>
      </c>
      <c r="E8" s="48" t="s">
        <v>78</v>
      </c>
      <c r="F8" s="2"/>
      <c r="G8" s="2"/>
      <c r="H8" s="2"/>
      <c r="I8" s="2"/>
    </row>
    <row r="9" spans="1:9" x14ac:dyDescent="0.25">
      <c r="A9" s="6">
        <f>Summary!A10</f>
        <v>2026</v>
      </c>
      <c r="B9" s="26"/>
      <c r="C9" s="48"/>
      <c r="D9" s="48"/>
      <c r="E9" s="48"/>
      <c r="F9" s="2"/>
      <c r="G9" s="2"/>
      <c r="H9" s="2"/>
      <c r="I9" s="2"/>
    </row>
    <row r="10" spans="1:9" x14ac:dyDescent="0.25">
      <c r="A10" s="6">
        <f>Summary!A11</f>
        <v>2027</v>
      </c>
      <c r="B10" s="26"/>
      <c r="C10" s="48"/>
      <c r="D10" s="48"/>
      <c r="E10" s="48"/>
      <c r="F10" s="2"/>
      <c r="G10" s="2"/>
      <c r="H10" s="2"/>
      <c r="I10" s="2"/>
    </row>
    <row r="11" spans="1:9" x14ac:dyDescent="0.25">
      <c r="A11" s="6">
        <f>Summary!A12</f>
        <v>2028</v>
      </c>
      <c r="B11" s="26"/>
      <c r="C11" s="48"/>
      <c r="D11" s="48"/>
      <c r="E11" s="48"/>
      <c r="F11" s="2"/>
      <c r="G11" s="2"/>
      <c r="H11" s="2"/>
      <c r="I11" s="2"/>
    </row>
    <row r="12" spans="1:9" x14ac:dyDescent="0.25">
      <c r="A12" s="6">
        <f>Summary!A13</f>
        <v>2029</v>
      </c>
      <c r="B12" s="26"/>
      <c r="C12" s="48"/>
      <c r="D12" s="48"/>
      <c r="E12" s="48"/>
      <c r="F12" s="2"/>
      <c r="G12" s="2"/>
      <c r="H12" s="2"/>
      <c r="I12" s="2"/>
    </row>
    <row r="13" spans="1:9" x14ac:dyDescent="0.25">
      <c r="A13" s="6">
        <f>Summary!A14</f>
        <v>2030</v>
      </c>
      <c r="B13" s="26"/>
      <c r="C13" s="48"/>
      <c r="D13" s="48"/>
      <c r="E13" s="48"/>
      <c r="F13" s="2"/>
      <c r="G13" s="2"/>
      <c r="H13" s="2"/>
      <c r="I13" s="2"/>
    </row>
    <row r="14" spans="1:9" x14ac:dyDescent="0.25">
      <c r="A14" s="6">
        <f>Summary!A15</f>
        <v>2031</v>
      </c>
      <c r="B14" s="26"/>
      <c r="C14" s="48"/>
      <c r="D14" s="48"/>
      <c r="E14" s="48"/>
      <c r="F14" s="2"/>
      <c r="G14" s="2"/>
      <c r="H14" s="2"/>
      <c r="I14" s="2"/>
    </row>
    <row r="15" spans="1:9" x14ac:dyDescent="0.25">
      <c r="A15" s="6">
        <f>Summary!A16</f>
        <v>2032</v>
      </c>
      <c r="B15" s="26"/>
      <c r="C15" s="48"/>
      <c r="D15" s="48"/>
      <c r="E15" s="48"/>
      <c r="F15" s="2"/>
      <c r="G15" s="2"/>
      <c r="H15" s="2"/>
      <c r="I15" s="2"/>
    </row>
    <row r="16" spans="1:9" x14ac:dyDescent="0.25">
      <c r="A16" s="6">
        <f>Summary!A17</f>
        <v>2033</v>
      </c>
      <c r="B16" s="26"/>
      <c r="C16" s="48"/>
      <c r="D16" s="48"/>
      <c r="E16" s="48"/>
      <c r="F16" s="2"/>
      <c r="G16" s="2"/>
      <c r="H16" s="2"/>
      <c r="I16" s="2"/>
    </row>
    <row r="17" spans="1:9" x14ac:dyDescent="0.25">
      <c r="A17" s="6">
        <f>Summary!A18</f>
        <v>2034</v>
      </c>
      <c r="B17" s="26"/>
      <c r="C17" s="48"/>
      <c r="D17" s="48"/>
      <c r="E17" s="48"/>
      <c r="F17" s="2"/>
      <c r="G17" s="2"/>
      <c r="H17" s="2"/>
      <c r="I17" s="2"/>
    </row>
    <row r="18" spans="1:9" x14ac:dyDescent="0.25">
      <c r="A18" s="6">
        <f>Summary!A19</f>
        <v>2035</v>
      </c>
      <c r="B18" s="26"/>
      <c r="C18" s="48"/>
      <c r="D18" s="48"/>
      <c r="E18" s="48"/>
      <c r="F18" s="2"/>
      <c r="G18" s="2"/>
      <c r="H18" s="2"/>
      <c r="I18" s="2"/>
    </row>
    <row r="19" spans="1:9" x14ac:dyDescent="0.25">
      <c r="A19" s="6">
        <f>Summary!A20</f>
        <v>2036</v>
      </c>
      <c r="B19" s="26"/>
      <c r="C19" s="48"/>
      <c r="D19" s="48"/>
      <c r="E19" s="48"/>
      <c r="F19" s="2"/>
      <c r="G19" s="2"/>
      <c r="H19" s="2"/>
      <c r="I19" s="2"/>
    </row>
    <row r="20" spans="1:9" x14ac:dyDescent="0.25">
      <c r="A20" s="6">
        <f>Summary!A21</f>
        <v>2037</v>
      </c>
      <c r="B20" s="26"/>
      <c r="C20" s="48"/>
      <c r="D20" s="48"/>
      <c r="E20" s="48"/>
      <c r="F20" s="2"/>
      <c r="G20" s="2"/>
      <c r="H20" s="2"/>
      <c r="I20" s="2"/>
    </row>
    <row r="21" spans="1:9" x14ac:dyDescent="0.25">
      <c r="A21" s="6">
        <f>Summary!A22</f>
        <v>2038</v>
      </c>
      <c r="B21" s="26"/>
      <c r="C21" s="48"/>
      <c r="D21" s="48"/>
      <c r="E21" s="48"/>
      <c r="F21" s="2"/>
      <c r="G21" s="2"/>
      <c r="H21" s="2"/>
      <c r="I21" s="2"/>
    </row>
    <row r="22" spans="1:9" x14ac:dyDescent="0.25">
      <c r="A22" s="6">
        <f>Summary!A23</f>
        <v>2039</v>
      </c>
      <c r="B22" s="26"/>
      <c r="C22" s="48"/>
      <c r="D22" s="48"/>
      <c r="E22" s="48"/>
      <c r="F22" s="2"/>
      <c r="G22" s="2"/>
      <c r="H22" s="2"/>
      <c r="I22" s="2"/>
    </row>
    <row r="23" spans="1:9" x14ac:dyDescent="0.25">
      <c r="A23" s="6">
        <f>Summary!A24</f>
        <v>2040</v>
      </c>
      <c r="B23" s="26">
        <v>30</v>
      </c>
      <c r="C23" s="48"/>
      <c r="D23" s="48">
        <v>60000000</v>
      </c>
      <c r="E23" s="48" t="s">
        <v>78</v>
      </c>
      <c r="F23" s="2"/>
      <c r="G23" s="2"/>
      <c r="H23" s="2"/>
      <c r="I23" s="2"/>
    </row>
    <row r="24" spans="1:9" x14ac:dyDescent="0.25">
      <c r="A24" s="6">
        <f>Summary!A25</f>
        <v>2041</v>
      </c>
      <c r="B24" s="26"/>
      <c r="C24" s="48"/>
      <c r="D24" s="48"/>
      <c r="E24" s="48"/>
      <c r="F24" s="2"/>
      <c r="G24" s="2"/>
      <c r="H24" s="2"/>
      <c r="I24" s="2"/>
    </row>
    <row r="25" spans="1:9" x14ac:dyDescent="0.25">
      <c r="A25" s="6">
        <f>Summary!A26</f>
        <v>2042</v>
      </c>
      <c r="B25" s="26"/>
      <c r="C25" s="48"/>
      <c r="D25" s="48"/>
      <c r="E25" s="48"/>
      <c r="F25" s="2"/>
      <c r="G25" s="2"/>
      <c r="H25" s="2"/>
      <c r="I25" s="2"/>
    </row>
    <row r="26" spans="1:9" x14ac:dyDescent="0.25">
      <c r="A26" s="6">
        <f>Summary!A27</f>
        <v>2043</v>
      </c>
      <c r="B26" s="26"/>
      <c r="C26" s="48"/>
      <c r="D26" s="48"/>
      <c r="E26" s="48"/>
      <c r="F26" s="2"/>
      <c r="G26" s="2"/>
      <c r="H26" s="2"/>
      <c r="I26" s="2"/>
    </row>
    <row r="27" spans="1:9" x14ac:dyDescent="0.25">
      <c r="A27" s="6">
        <f>Summary!A28</f>
        <v>2044</v>
      </c>
      <c r="B27" s="26"/>
      <c r="C27" s="48"/>
      <c r="D27" s="48"/>
      <c r="E27" s="48"/>
      <c r="F27" s="2"/>
      <c r="G27" s="2"/>
      <c r="H27" s="2"/>
      <c r="I27" s="2"/>
    </row>
    <row r="28" spans="1:9" x14ac:dyDescent="0.25">
      <c r="A28" s="6">
        <f>Summary!A29</f>
        <v>2045</v>
      </c>
      <c r="B28" s="26"/>
      <c r="C28" s="48"/>
      <c r="D28" s="48"/>
      <c r="E28" s="48"/>
      <c r="F28" s="2"/>
      <c r="G28" s="2"/>
      <c r="H28" s="2"/>
      <c r="I28" s="2"/>
    </row>
    <row r="29" spans="1:9" x14ac:dyDescent="0.25">
      <c r="A29" s="6">
        <f>Summary!A30</f>
        <v>2046</v>
      </c>
      <c r="B29" s="26"/>
      <c r="C29" s="48"/>
      <c r="D29" s="48"/>
      <c r="E29" s="48"/>
      <c r="F29" s="2"/>
      <c r="G29" s="2"/>
      <c r="H29" s="2"/>
      <c r="I29" s="2"/>
    </row>
    <row r="30" spans="1:9" x14ac:dyDescent="0.25">
      <c r="A30" s="6">
        <f>Summary!A31</f>
        <v>2047</v>
      </c>
      <c r="B30" s="26"/>
      <c r="C30" s="48"/>
      <c r="D30" s="48"/>
      <c r="E30" s="48"/>
      <c r="F30" s="2"/>
      <c r="G30" s="2"/>
      <c r="H30" s="2"/>
      <c r="I30" s="2"/>
    </row>
    <row r="31" spans="1:9" x14ac:dyDescent="0.25">
      <c r="A31" s="6">
        <f>Summary!A32</f>
        <v>2048</v>
      </c>
      <c r="B31" s="26"/>
      <c r="C31" s="48"/>
      <c r="D31" s="48"/>
      <c r="E31" s="48"/>
      <c r="F31" s="2"/>
      <c r="G31" s="2"/>
      <c r="H31" s="2"/>
      <c r="I31" s="2"/>
    </row>
    <row r="32" spans="1:9" x14ac:dyDescent="0.25">
      <c r="A32" s="6">
        <f>Summary!A33</f>
        <v>2049</v>
      </c>
      <c r="B32" s="26"/>
      <c r="C32" s="48"/>
      <c r="D32" s="48"/>
      <c r="E32" s="48"/>
      <c r="F32" s="2"/>
      <c r="G32" s="2"/>
      <c r="H32" s="2"/>
      <c r="I32" s="2"/>
    </row>
    <row r="33" spans="1:9" x14ac:dyDescent="0.25">
      <c r="A33" s="6">
        <f>Summary!A34</f>
        <v>2050</v>
      </c>
      <c r="B33" s="6"/>
      <c r="C33" s="7"/>
      <c r="D33" s="48"/>
      <c r="E33" s="48"/>
      <c r="F33" s="2"/>
      <c r="G33" s="2"/>
      <c r="H33" s="2"/>
      <c r="I33" s="2"/>
    </row>
    <row r="34" spans="1:9" x14ac:dyDescent="0.25">
      <c r="A34" s="8"/>
      <c r="B34" s="8"/>
      <c r="C34" s="7"/>
      <c r="D34" s="7">
        <f>SUM(D4:D33)</f>
        <v>120000000</v>
      </c>
      <c r="E34" s="7"/>
      <c r="F34" s="2"/>
      <c r="G34" s="2"/>
      <c r="H34" s="2"/>
      <c r="I34" s="2"/>
    </row>
    <row r="35" spans="1:9" x14ac:dyDescent="0.25">
      <c r="A35" s="9"/>
      <c r="B35" s="9"/>
      <c r="C35" s="10"/>
      <c r="D35" s="10"/>
      <c r="E35" s="2"/>
      <c r="F35" s="2"/>
      <c r="G35" s="2"/>
      <c r="H35" s="2"/>
      <c r="I35" s="2"/>
    </row>
  </sheetData>
  <pageMargins left="0.7" right="0.7" top="0.78740157499999996" bottom="0.78740157499999996" header="0.3" footer="0.3"/>
  <pageSetup paperSize="9" scale="7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35"/>
  <sheetViews>
    <sheetView workbookViewId="0">
      <selection activeCell="E33" sqref="E33:F33"/>
    </sheetView>
  </sheetViews>
  <sheetFormatPr defaultRowHeight="15" x14ac:dyDescent="0.25"/>
  <cols>
    <col min="2" max="2" width="9.5703125" customWidth="1"/>
    <col min="3" max="3" width="22.85546875" bestFit="1" customWidth="1"/>
    <col min="4" max="4" width="18.140625" bestFit="1" customWidth="1"/>
    <col min="5" max="5" width="18.42578125" bestFit="1" customWidth="1"/>
    <col min="6" max="6" width="65.28515625" customWidth="1"/>
    <col min="7" max="7" width="20" bestFit="1" customWidth="1"/>
    <col min="8" max="8" width="12.5703125" customWidth="1"/>
    <col min="9" max="9" width="12.28515625" bestFit="1" customWidth="1"/>
    <col min="10" max="10" width="13.85546875" customWidth="1"/>
  </cols>
  <sheetData>
    <row r="1" spans="1:10" x14ac:dyDescent="0.25">
      <c r="A1" s="1" t="str">
        <f>Summary!D2</f>
        <v>OŘ Olomouc</v>
      </c>
      <c r="B1" s="1"/>
      <c r="C1" s="2"/>
      <c r="D1" s="2"/>
      <c r="E1" s="2"/>
      <c r="F1" s="2"/>
      <c r="G1" s="2"/>
      <c r="H1" s="2"/>
      <c r="I1" s="2"/>
      <c r="J1" s="2"/>
    </row>
    <row r="2" spans="1:10" x14ac:dyDescent="0.25">
      <c r="A2" s="1" t="s">
        <v>30</v>
      </c>
      <c r="B2" s="1"/>
      <c r="C2" s="2"/>
      <c r="D2" s="2"/>
      <c r="E2" s="2"/>
      <c r="F2" s="2"/>
      <c r="G2" s="2"/>
      <c r="H2" s="2"/>
      <c r="I2" s="2"/>
      <c r="J2" s="2"/>
    </row>
    <row r="3" spans="1:10" x14ac:dyDescent="0.25">
      <c r="A3" s="3"/>
      <c r="B3" s="4" t="s">
        <v>10</v>
      </c>
      <c r="C3" s="4" t="s">
        <v>39</v>
      </c>
      <c r="D3" s="4" t="s">
        <v>26</v>
      </c>
      <c r="E3" s="5" t="s">
        <v>27</v>
      </c>
      <c r="F3" s="5" t="str">
        <f>'mosty, propustky,zdi'!G3</f>
        <v xml:space="preserve">Co? Kde? / Poznámka / zdůvodnění </v>
      </c>
      <c r="G3" s="2"/>
      <c r="H3" s="2"/>
      <c r="I3" s="2"/>
      <c r="J3" s="2"/>
    </row>
    <row r="4" spans="1:10" x14ac:dyDescent="0.25">
      <c r="A4" s="6">
        <f>Summary!A5</f>
        <v>2021</v>
      </c>
      <c r="B4" s="6"/>
      <c r="C4" s="7"/>
      <c r="D4" s="7"/>
      <c r="E4" s="28"/>
      <c r="F4" s="28"/>
      <c r="G4" s="2"/>
      <c r="H4" s="2"/>
      <c r="I4" s="2"/>
      <c r="J4" s="2"/>
    </row>
    <row r="5" spans="1:10" x14ac:dyDescent="0.25">
      <c r="A5" s="6">
        <f>Summary!A6</f>
        <v>2022</v>
      </c>
      <c r="B5" s="26"/>
      <c r="C5" s="48"/>
      <c r="D5" s="48"/>
      <c r="E5" s="48">
        <v>150000</v>
      </c>
      <c r="F5" s="48" t="s">
        <v>54</v>
      </c>
      <c r="G5" s="2"/>
      <c r="H5" s="2"/>
      <c r="I5" s="2"/>
      <c r="J5" s="2"/>
    </row>
    <row r="6" spans="1:10" x14ac:dyDescent="0.25">
      <c r="A6" s="6">
        <f>Summary!A7</f>
        <v>2023</v>
      </c>
      <c r="B6" s="26"/>
      <c r="C6" s="48"/>
      <c r="D6" s="48"/>
      <c r="E6" s="48"/>
      <c r="F6" s="48"/>
      <c r="G6" s="2"/>
      <c r="H6" s="2"/>
      <c r="I6" s="2"/>
      <c r="J6" s="2"/>
    </row>
    <row r="7" spans="1:10" x14ac:dyDescent="0.25">
      <c r="A7" s="6">
        <f>Summary!A8</f>
        <v>2024</v>
      </c>
      <c r="B7" s="26"/>
      <c r="C7" s="48"/>
      <c r="D7" s="48"/>
      <c r="E7" s="48">
        <v>150000</v>
      </c>
      <c r="F7" s="48" t="s">
        <v>54</v>
      </c>
      <c r="G7" s="2"/>
      <c r="H7" s="2"/>
      <c r="I7" s="2"/>
      <c r="J7" s="2"/>
    </row>
    <row r="8" spans="1:10" x14ac:dyDescent="0.25">
      <c r="A8" s="6">
        <f>Summary!A9</f>
        <v>2025</v>
      </c>
      <c r="B8" s="26"/>
      <c r="C8" s="48"/>
      <c r="D8" s="48"/>
      <c r="E8" s="48"/>
      <c r="F8" s="48"/>
      <c r="G8" s="2"/>
      <c r="H8" s="2"/>
      <c r="I8" s="2"/>
      <c r="J8" s="2"/>
    </row>
    <row r="9" spans="1:10" x14ac:dyDescent="0.25">
      <c r="A9" s="6">
        <f>Summary!A10</f>
        <v>2026</v>
      </c>
      <c r="B9" s="26"/>
      <c r="C9" s="48"/>
      <c r="D9" s="48"/>
      <c r="E9" s="48">
        <v>150000</v>
      </c>
      <c r="F9" s="48" t="s">
        <v>54</v>
      </c>
      <c r="G9" s="2"/>
      <c r="H9" s="2"/>
      <c r="I9" s="2"/>
      <c r="J9" s="2"/>
    </row>
    <row r="10" spans="1:10" x14ac:dyDescent="0.25">
      <c r="A10" s="6">
        <f>Summary!A11</f>
        <v>2027</v>
      </c>
      <c r="B10" s="26"/>
      <c r="C10" s="48"/>
      <c r="D10" s="48"/>
      <c r="E10" s="48"/>
      <c r="F10" s="48"/>
      <c r="G10" s="2"/>
      <c r="H10" s="2"/>
      <c r="I10" s="2"/>
      <c r="J10" s="2"/>
    </row>
    <row r="11" spans="1:10" x14ac:dyDescent="0.25">
      <c r="A11" s="6">
        <f>Summary!A12</f>
        <v>2028</v>
      </c>
      <c r="B11" s="26"/>
      <c r="C11" s="48"/>
      <c r="D11" s="48"/>
      <c r="E11" s="48"/>
      <c r="F11" s="48"/>
      <c r="G11" s="2"/>
      <c r="H11" s="2"/>
      <c r="I11" s="2"/>
      <c r="J11" s="2"/>
    </row>
    <row r="12" spans="1:10" x14ac:dyDescent="0.25">
      <c r="A12" s="6">
        <f>Summary!A13</f>
        <v>2029</v>
      </c>
      <c r="B12" s="26"/>
      <c r="C12" s="48"/>
      <c r="D12" s="48"/>
      <c r="E12" s="48">
        <v>20000</v>
      </c>
      <c r="F12" s="48" t="s">
        <v>55</v>
      </c>
      <c r="G12" s="2"/>
      <c r="H12" s="2"/>
      <c r="I12" s="2"/>
      <c r="J12" s="2"/>
    </row>
    <row r="13" spans="1:10" x14ac:dyDescent="0.25">
      <c r="A13" s="6">
        <f>Summary!A14</f>
        <v>2030</v>
      </c>
      <c r="B13" s="26"/>
      <c r="C13" s="48"/>
      <c r="D13" s="48"/>
      <c r="E13" s="48"/>
      <c r="F13" s="48"/>
      <c r="G13" s="2"/>
      <c r="H13" s="2"/>
      <c r="I13" s="2"/>
      <c r="J13" s="2"/>
    </row>
    <row r="14" spans="1:10" ht="23.25" x14ac:dyDescent="0.25">
      <c r="A14" s="6">
        <f>Summary!A15</f>
        <v>2031</v>
      </c>
      <c r="B14" s="26"/>
      <c r="C14" s="48"/>
      <c r="D14" s="48"/>
      <c r="E14" s="36">
        <v>1000000</v>
      </c>
      <c r="F14" s="36" t="s">
        <v>56</v>
      </c>
      <c r="G14" s="2"/>
      <c r="H14" s="2"/>
      <c r="I14" s="2"/>
      <c r="J14" s="2"/>
    </row>
    <row r="15" spans="1:10" ht="23.25" x14ac:dyDescent="0.25">
      <c r="A15" s="6">
        <f>Summary!A16</f>
        <v>2032</v>
      </c>
      <c r="B15" s="26"/>
      <c r="C15" s="48"/>
      <c r="D15" s="48"/>
      <c r="E15" s="36">
        <v>1000000</v>
      </c>
      <c r="F15" s="36" t="s">
        <v>56</v>
      </c>
      <c r="G15" s="2"/>
      <c r="H15" s="2"/>
      <c r="I15" s="2"/>
      <c r="J15" s="2"/>
    </row>
    <row r="16" spans="1:10" x14ac:dyDescent="0.25">
      <c r="A16" s="6">
        <f>Summary!A17</f>
        <v>2033</v>
      </c>
      <c r="B16" s="26"/>
      <c r="C16" s="48"/>
      <c r="D16" s="48"/>
      <c r="E16" s="48"/>
      <c r="F16" s="48"/>
      <c r="G16" s="2"/>
      <c r="H16" s="2"/>
      <c r="I16" s="2"/>
      <c r="J16" s="2"/>
    </row>
    <row r="17" spans="1:10" x14ac:dyDescent="0.25">
      <c r="A17" s="6">
        <f>Summary!A18</f>
        <v>2034</v>
      </c>
      <c r="B17" s="26"/>
      <c r="C17" s="48"/>
      <c r="D17" s="48"/>
      <c r="E17" s="48"/>
      <c r="F17" s="48"/>
      <c r="G17" s="2"/>
      <c r="H17" s="2"/>
      <c r="I17" s="2"/>
      <c r="J17" s="2"/>
    </row>
    <row r="18" spans="1:10" x14ac:dyDescent="0.25">
      <c r="A18" s="6">
        <f>Summary!A19</f>
        <v>2035</v>
      </c>
      <c r="B18" s="26"/>
      <c r="C18" s="48"/>
      <c r="D18" s="48"/>
      <c r="E18" s="48"/>
      <c r="F18" s="48"/>
      <c r="G18" s="2"/>
      <c r="H18" s="2"/>
      <c r="I18" s="2"/>
      <c r="J18" s="2"/>
    </row>
    <row r="19" spans="1:10" x14ac:dyDescent="0.25">
      <c r="A19" s="6">
        <f>Summary!A20</f>
        <v>2036</v>
      </c>
      <c r="B19" s="26"/>
      <c r="C19" s="48"/>
      <c r="D19" s="48"/>
      <c r="E19" s="48"/>
      <c r="F19" s="48"/>
      <c r="G19" s="2"/>
      <c r="H19" s="2"/>
      <c r="I19" s="2"/>
      <c r="J19" s="2"/>
    </row>
    <row r="20" spans="1:10" x14ac:dyDescent="0.25">
      <c r="A20" s="6">
        <f>Summary!A21</f>
        <v>2037</v>
      </c>
      <c r="B20" s="26"/>
      <c r="C20" s="48"/>
      <c r="D20" s="48"/>
      <c r="E20" s="48">
        <v>50000</v>
      </c>
      <c r="F20" s="48" t="s">
        <v>57</v>
      </c>
      <c r="G20" s="2"/>
      <c r="H20" s="2"/>
      <c r="I20" s="2"/>
      <c r="J20" s="2"/>
    </row>
    <row r="21" spans="1:10" x14ac:dyDescent="0.25">
      <c r="A21" s="6">
        <f>Summary!A22</f>
        <v>2038</v>
      </c>
      <c r="B21" s="26"/>
      <c r="C21" s="48"/>
      <c r="D21" s="48"/>
      <c r="E21" s="48"/>
      <c r="F21" s="48"/>
      <c r="G21" s="2"/>
      <c r="H21" s="2"/>
      <c r="I21" s="2"/>
      <c r="J21" s="2"/>
    </row>
    <row r="22" spans="1:10" x14ac:dyDescent="0.25">
      <c r="A22" s="6">
        <f>Summary!A23</f>
        <v>2039</v>
      </c>
      <c r="B22" s="26"/>
      <c r="C22" s="48"/>
      <c r="D22" s="48"/>
      <c r="E22" s="48"/>
      <c r="F22" s="48"/>
      <c r="G22" s="2"/>
      <c r="H22" s="2"/>
      <c r="I22" s="2"/>
      <c r="J22" s="2"/>
    </row>
    <row r="23" spans="1:10" x14ac:dyDescent="0.25">
      <c r="A23" s="6">
        <f>Summary!A24</f>
        <v>2040</v>
      </c>
      <c r="B23" s="26"/>
      <c r="C23" s="48"/>
      <c r="D23" s="48"/>
      <c r="E23" s="48"/>
      <c r="F23" s="48"/>
      <c r="G23" s="2"/>
      <c r="H23" s="2"/>
      <c r="I23" s="2"/>
      <c r="J23" s="2"/>
    </row>
    <row r="24" spans="1:10" x14ac:dyDescent="0.25">
      <c r="A24" s="6">
        <f>Summary!A25</f>
        <v>2041</v>
      </c>
      <c r="B24" s="26"/>
      <c r="C24" s="48"/>
      <c r="D24" s="48"/>
      <c r="E24" s="48"/>
      <c r="F24" s="48"/>
      <c r="G24" s="2"/>
      <c r="H24" s="2"/>
      <c r="I24" s="2"/>
      <c r="J24" s="2"/>
    </row>
    <row r="25" spans="1:10" x14ac:dyDescent="0.25">
      <c r="A25" s="6">
        <f>Summary!A26</f>
        <v>2042</v>
      </c>
      <c r="B25" s="26"/>
      <c r="C25" s="48"/>
      <c r="D25" s="48"/>
      <c r="E25" s="48">
        <v>100000</v>
      </c>
      <c r="F25" s="48" t="s">
        <v>58</v>
      </c>
      <c r="G25" s="2"/>
      <c r="H25" s="2"/>
      <c r="I25" s="2"/>
      <c r="J25" s="2"/>
    </row>
    <row r="26" spans="1:10" x14ac:dyDescent="0.25">
      <c r="A26" s="6">
        <f>Summary!A27</f>
        <v>2043</v>
      </c>
      <c r="B26" s="26"/>
      <c r="C26" s="48"/>
      <c r="D26" s="48"/>
      <c r="E26" s="48"/>
      <c r="F26" s="48"/>
      <c r="G26" s="2"/>
      <c r="H26" s="2"/>
      <c r="I26" s="2"/>
      <c r="J26" s="2"/>
    </row>
    <row r="27" spans="1:10" x14ac:dyDescent="0.25">
      <c r="A27" s="6">
        <f>Summary!A28</f>
        <v>2044</v>
      </c>
      <c r="B27" s="26"/>
      <c r="C27" s="48"/>
      <c r="D27" s="48"/>
      <c r="E27" s="48"/>
      <c r="F27" s="48"/>
      <c r="G27" s="2"/>
      <c r="H27" s="2"/>
      <c r="I27" s="2"/>
      <c r="J27" s="2"/>
    </row>
    <row r="28" spans="1:10" x14ac:dyDescent="0.25">
      <c r="A28" s="6">
        <f>Summary!A29</f>
        <v>2045</v>
      </c>
      <c r="B28" s="26"/>
      <c r="C28" s="48"/>
      <c r="D28" s="48"/>
      <c r="E28" s="48"/>
      <c r="F28" s="48"/>
      <c r="G28" s="2"/>
      <c r="H28" s="2"/>
      <c r="I28" s="2"/>
      <c r="J28" s="2"/>
    </row>
    <row r="29" spans="1:10" x14ac:dyDescent="0.25">
      <c r="A29" s="6">
        <f>Summary!A30</f>
        <v>2046</v>
      </c>
      <c r="B29" s="26"/>
      <c r="C29" s="48"/>
      <c r="D29" s="48"/>
      <c r="E29" s="48">
        <v>150000</v>
      </c>
      <c r="F29" s="48" t="s">
        <v>58</v>
      </c>
      <c r="G29" s="2"/>
      <c r="H29" s="2"/>
      <c r="I29" s="2"/>
      <c r="J29" s="2"/>
    </row>
    <row r="30" spans="1:10" x14ac:dyDescent="0.25">
      <c r="A30" s="6">
        <f>Summary!A31</f>
        <v>2047</v>
      </c>
      <c r="B30" s="26"/>
      <c r="C30" s="48"/>
      <c r="D30" s="48"/>
      <c r="E30" s="48">
        <v>400000</v>
      </c>
      <c r="F30" s="48" t="s">
        <v>59</v>
      </c>
      <c r="G30" s="2"/>
      <c r="H30" s="2"/>
      <c r="I30" s="2"/>
      <c r="J30" s="2"/>
    </row>
    <row r="31" spans="1:10" x14ac:dyDescent="0.25">
      <c r="A31" s="6">
        <f>Summary!A32</f>
        <v>2048</v>
      </c>
      <c r="B31" s="26"/>
      <c r="C31" s="48"/>
      <c r="D31" s="48"/>
      <c r="E31" s="48"/>
      <c r="F31" s="48"/>
      <c r="G31" s="2"/>
      <c r="H31" s="2"/>
      <c r="I31" s="2"/>
      <c r="J31" s="2"/>
    </row>
    <row r="32" spans="1:10" x14ac:dyDescent="0.25">
      <c r="A32" s="6">
        <f>Summary!A33</f>
        <v>2049</v>
      </c>
      <c r="B32" s="26"/>
      <c r="C32" s="48"/>
      <c r="D32" s="48"/>
      <c r="E32" s="48">
        <v>50000</v>
      </c>
      <c r="F32" s="48" t="s">
        <v>58</v>
      </c>
      <c r="G32" s="2"/>
      <c r="H32" s="2"/>
      <c r="I32" s="2"/>
      <c r="J32" s="2"/>
    </row>
    <row r="33" spans="1:10" x14ac:dyDescent="0.25">
      <c r="A33" s="6">
        <f>Summary!A34</f>
        <v>2050</v>
      </c>
      <c r="B33" s="6"/>
      <c r="C33" s="7"/>
      <c r="D33" s="7"/>
      <c r="E33" s="28"/>
      <c r="F33" s="28"/>
      <c r="G33" s="2"/>
      <c r="H33" s="2"/>
      <c r="I33" s="2"/>
      <c r="J33" s="2"/>
    </row>
    <row r="34" spans="1:10" x14ac:dyDescent="0.25">
      <c r="A34" s="8"/>
      <c r="B34" s="8"/>
      <c r="C34" s="7"/>
      <c r="D34" s="7">
        <f>SUM(D4:D33)</f>
        <v>0</v>
      </c>
      <c r="E34" s="7">
        <f>SUM(E4:E33)</f>
        <v>3220000</v>
      </c>
      <c r="F34" s="7"/>
      <c r="G34" s="2"/>
      <c r="H34" s="2"/>
      <c r="I34" s="2"/>
      <c r="J34" s="2"/>
    </row>
    <row r="35" spans="1:10" x14ac:dyDescent="0.25">
      <c r="A35" s="9"/>
      <c r="B35" s="9"/>
      <c r="C35" s="10"/>
      <c r="D35" s="10"/>
      <c r="E35" s="10"/>
      <c r="F35" s="2"/>
      <c r="G35" s="2"/>
      <c r="H35" s="2"/>
      <c r="I35" s="2"/>
      <c r="J35" s="2"/>
    </row>
  </sheetData>
  <pageMargins left="0.7" right="0.7" top="0.78740157499999996" bottom="0.78740157499999996" header="0.3" footer="0.3"/>
  <pageSetup paperSize="9" scale="7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35"/>
  <sheetViews>
    <sheetView workbookViewId="0">
      <selection activeCell="D21" sqref="D21"/>
    </sheetView>
  </sheetViews>
  <sheetFormatPr defaultRowHeight="15" x14ac:dyDescent="0.25"/>
  <cols>
    <col min="2" max="2" width="9.5703125" customWidth="1"/>
    <col min="3" max="3" width="22.85546875" bestFit="1" customWidth="1"/>
    <col min="4" max="4" width="17" customWidth="1"/>
    <col min="5" max="5" width="65.28515625" customWidth="1"/>
    <col min="6" max="6" width="20" bestFit="1" customWidth="1"/>
    <col min="7" max="7" width="12.5703125" customWidth="1"/>
    <col min="8" max="8" width="12.28515625" bestFit="1" customWidth="1"/>
    <col min="9" max="9" width="13.85546875" customWidth="1"/>
  </cols>
  <sheetData>
    <row r="1" spans="1:9" x14ac:dyDescent="0.25">
      <c r="A1" s="1" t="str">
        <f>Summary!D2</f>
        <v>OŘ Olomouc</v>
      </c>
      <c r="B1" s="1"/>
      <c r="C1" s="2"/>
      <c r="D1" s="2"/>
      <c r="E1" s="2"/>
      <c r="F1" s="2"/>
      <c r="G1" s="2"/>
      <c r="H1" s="2"/>
      <c r="I1" s="2"/>
    </row>
    <row r="2" spans="1:9" x14ac:dyDescent="0.25">
      <c r="A2" s="1" t="s">
        <v>23</v>
      </c>
      <c r="B2" s="1"/>
      <c r="C2" s="2"/>
      <c r="D2" s="2"/>
      <c r="E2" s="2"/>
      <c r="F2" s="2"/>
      <c r="G2" s="2"/>
      <c r="H2" s="2"/>
      <c r="I2" s="2"/>
    </row>
    <row r="3" spans="1:9" x14ac:dyDescent="0.25">
      <c r="A3" s="3"/>
      <c r="B3" s="4" t="s">
        <v>10</v>
      </c>
      <c r="C3" s="4" t="s">
        <v>39</v>
      </c>
      <c r="D3" s="5" t="s">
        <v>22</v>
      </c>
      <c r="E3" s="5" t="str">
        <f>'mosty, propustky,zdi'!G3</f>
        <v xml:space="preserve">Co? Kde? / Poznámka / zdůvodnění </v>
      </c>
      <c r="F3" s="2"/>
      <c r="G3" s="2"/>
      <c r="H3" s="2"/>
      <c r="I3" s="2"/>
    </row>
    <row r="4" spans="1:9" x14ac:dyDescent="0.25">
      <c r="A4" s="6">
        <f>Summary!A5</f>
        <v>2021</v>
      </c>
      <c r="B4" s="6"/>
      <c r="C4" s="7"/>
      <c r="D4" s="7"/>
      <c r="E4" s="7"/>
      <c r="F4" s="2"/>
      <c r="G4" s="2"/>
      <c r="H4" s="2"/>
      <c r="I4" s="2"/>
    </row>
    <row r="5" spans="1:9" x14ac:dyDescent="0.25">
      <c r="A5" s="6">
        <f>Summary!A6</f>
        <v>2022</v>
      </c>
      <c r="B5" s="6"/>
      <c r="C5" s="7"/>
      <c r="D5" s="7"/>
      <c r="E5" s="7"/>
      <c r="F5" s="2"/>
      <c r="G5" s="2"/>
      <c r="H5" s="2"/>
      <c r="I5" s="2"/>
    </row>
    <row r="6" spans="1:9" x14ac:dyDescent="0.25">
      <c r="A6" s="6">
        <f>Summary!A7</f>
        <v>2023</v>
      </c>
      <c r="B6" s="6"/>
      <c r="C6" s="7"/>
      <c r="D6" s="7"/>
      <c r="E6" s="7"/>
      <c r="F6" s="2"/>
      <c r="G6" s="2"/>
      <c r="H6" s="2"/>
      <c r="I6" s="2"/>
    </row>
    <row r="7" spans="1:9" x14ac:dyDescent="0.25">
      <c r="A7" s="6">
        <f>Summary!A8</f>
        <v>2024</v>
      </c>
      <c r="B7" s="6"/>
      <c r="C7" s="7"/>
      <c r="D7" s="7"/>
      <c r="E7" s="7"/>
      <c r="F7" s="2"/>
      <c r="G7" s="2"/>
      <c r="H7" s="2"/>
      <c r="I7" s="2"/>
    </row>
    <row r="8" spans="1:9" x14ac:dyDescent="0.25">
      <c r="A8" s="6">
        <f>Summary!A9</f>
        <v>2025</v>
      </c>
      <c r="B8" s="6"/>
      <c r="C8" s="7"/>
      <c r="D8" s="7"/>
      <c r="E8" s="7"/>
      <c r="F8" s="2"/>
      <c r="G8" s="2"/>
      <c r="H8" s="2"/>
      <c r="I8" s="2"/>
    </row>
    <row r="9" spans="1:9" x14ac:dyDescent="0.25">
      <c r="A9" s="6">
        <f>Summary!A10</f>
        <v>2026</v>
      </c>
      <c r="B9" s="6"/>
      <c r="C9" s="7"/>
      <c r="D9" s="7"/>
      <c r="E9" s="7"/>
      <c r="F9" s="2"/>
      <c r="G9" s="2"/>
      <c r="H9" s="2"/>
      <c r="I9" s="2"/>
    </row>
    <row r="10" spans="1:9" x14ac:dyDescent="0.25">
      <c r="A10" s="6">
        <f>Summary!A11</f>
        <v>2027</v>
      </c>
      <c r="B10" s="6"/>
      <c r="C10" s="7"/>
      <c r="D10" s="7"/>
      <c r="E10" s="7"/>
      <c r="F10" s="2"/>
      <c r="G10" s="2"/>
      <c r="H10" s="2"/>
      <c r="I10" s="2"/>
    </row>
    <row r="11" spans="1:9" x14ac:dyDescent="0.25">
      <c r="A11" s="6">
        <f>Summary!A12</f>
        <v>2028</v>
      </c>
      <c r="B11" s="6"/>
      <c r="C11" s="7"/>
      <c r="D11" s="7"/>
      <c r="E11" s="7"/>
      <c r="F11" s="2"/>
      <c r="G11" s="2"/>
      <c r="H11" s="2"/>
      <c r="I11" s="2"/>
    </row>
    <row r="12" spans="1:9" x14ac:dyDescent="0.25">
      <c r="A12" s="6">
        <f>Summary!A13</f>
        <v>2029</v>
      </c>
      <c r="B12" s="6"/>
      <c r="C12" s="7"/>
      <c r="D12" s="7"/>
      <c r="E12" s="7"/>
      <c r="F12" s="2"/>
      <c r="G12" s="2"/>
      <c r="H12" s="2"/>
      <c r="I12" s="2"/>
    </row>
    <row r="13" spans="1:9" x14ac:dyDescent="0.25">
      <c r="A13" s="6">
        <f>Summary!A14</f>
        <v>2030</v>
      </c>
      <c r="B13" s="6"/>
      <c r="C13" s="7"/>
      <c r="D13" s="7"/>
      <c r="E13" s="7"/>
      <c r="F13" s="2"/>
      <c r="G13" s="2"/>
      <c r="H13" s="2"/>
      <c r="I13" s="2"/>
    </row>
    <row r="14" spans="1:9" x14ac:dyDescent="0.25">
      <c r="A14" s="6">
        <f>Summary!A15</f>
        <v>2031</v>
      </c>
      <c r="B14" s="6"/>
      <c r="C14" s="7"/>
      <c r="D14" s="7"/>
      <c r="E14" s="7"/>
      <c r="F14" s="2"/>
      <c r="G14" s="2"/>
      <c r="H14" s="2"/>
      <c r="I14" s="2"/>
    </row>
    <row r="15" spans="1:9" x14ac:dyDescent="0.25">
      <c r="A15" s="6">
        <f>Summary!A16</f>
        <v>2032</v>
      </c>
      <c r="B15" s="6"/>
      <c r="C15" s="7"/>
      <c r="D15" s="7"/>
      <c r="E15" s="7"/>
      <c r="F15" s="2"/>
      <c r="G15" s="2"/>
      <c r="H15" s="2"/>
      <c r="I15" s="2"/>
    </row>
    <row r="16" spans="1:9" x14ac:dyDescent="0.25">
      <c r="A16" s="6">
        <f>Summary!A17</f>
        <v>2033</v>
      </c>
      <c r="B16" s="6"/>
      <c r="C16" s="7"/>
      <c r="D16" s="7"/>
      <c r="E16" s="7"/>
      <c r="F16" s="2"/>
      <c r="G16" s="2"/>
      <c r="H16" s="2"/>
      <c r="I16" s="2"/>
    </row>
    <row r="17" spans="1:9" x14ac:dyDescent="0.25">
      <c r="A17" s="6">
        <f>Summary!A18</f>
        <v>2034</v>
      </c>
      <c r="B17" s="6"/>
      <c r="C17" s="7"/>
      <c r="D17" s="7"/>
      <c r="E17" s="7"/>
      <c r="F17" s="2"/>
      <c r="G17" s="2"/>
      <c r="H17" s="2"/>
      <c r="I17" s="2"/>
    </row>
    <row r="18" spans="1:9" x14ac:dyDescent="0.25">
      <c r="A18" s="6">
        <f>Summary!A19</f>
        <v>2035</v>
      </c>
      <c r="B18" s="6"/>
      <c r="C18" s="7"/>
      <c r="D18" s="7"/>
      <c r="E18" s="7"/>
      <c r="F18" s="2"/>
      <c r="G18" s="2"/>
      <c r="H18" s="2"/>
      <c r="I18" s="2"/>
    </row>
    <row r="19" spans="1:9" x14ac:dyDescent="0.25">
      <c r="A19" s="6">
        <f>Summary!A20</f>
        <v>2036</v>
      </c>
      <c r="B19" s="6"/>
      <c r="C19" s="7"/>
      <c r="D19" s="7"/>
      <c r="E19" s="7"/>
      <c r="F19" s="2"/>
      <c r="G19" s="2"/>
      <c r="H19" s="2"/>
      <c r="I19" s="2"/>
    </row>
    <row r="20" spans="1:9" x14ac:dyDescent="0.25">
      <c r="A20" s="6">
        <f>Summary!A21</f>
        <v>2037</v>
      </c>
      <c r="B20" s="6"/>
      <c r="C20" s="7"/>
      <c r="D20" s="7"/>
      <c r="E20" s="7"/>
      <c r="F20" s="2"/>
      <c r="G20" s="2"/>
      <c r="H20" s="2"/>
      <c r="I20" s="2"/>
    </row>
    <row r="21" spans="1:9" x14ac:dyDescent="0.25">
      <c r="A21" s="6">
        <f>Summary!A22</f>
        <v>2038</v>
      </c>
      <c r="B21" s="6"/>
      <c r="C21" s="7"/>
      <c r="D21" s="7"/>
      <c r="E21" s="7"/>
      <c r="F21" s="2"/>
      <c r="G21" s="2"/>
      <c r="H21" s="2"/>
      <c r="I21" s="2"/>
    </row>
    <row r="22" spans="1:9" x14ac:dyDescent="0.25">
      <c r="A22" s="6">
        <f>Summary!A23</f>
        <v>2039</v>
      </c>
      <c r="B22" s="6"/>
      <c r="C22" s="7"/>
      <c r="D22" s="7"/>
      <c r="E22" s="7"/>
      <c r="F22" s="2"/>
      <c r="G22" s="2"/>
      <c r="H22" s="2"/>
      <c r="I22" s="2"/>
    </row>
    <row r="23" spans="1:9" x14ac:dyDescent="0.25">
      <c r="A23" s="6">
        <f>Summary!A24</f>
        <v>2040</v>
      </c>
      <c r="B23" s="6"/>
      <c r="C23" s="7"/>
      <c r="D23" s="7"/>
      <c r="E23" s="7"/>
      <c r="F23" s="2"/>
      <c r="G23" s="2"/>
      <c r="H23" s="2"/>
      <c r="I23" s="2"/>
    </row>
    <row r="24" spans="1:9" x14ac:dyDescent="0.25">
      <c r="A24" s="6">
        <f>Summary!A25</f>
        <v>2041</v>
      </c>
      <c r="B24" s="6"/>
      <c r="C24" s="7"/>
      <c r="D24" s="7"/>
      <c r="E24" s="7"/>
      <c r="F24" s="2"/>
      <c r="G24" s="2"/>
      <c r="H24" s="2"/>
      <c r="I24" s="2"/>
    </row>
    <row r="25" spans="1:9" x14ac:dyDescent="0.25">
      <c r="A25" s="6">
        <f>Summary!A26</f>
        <v>2042</v>
      </c>
      <c r="B25" s="6"/>
      <c r="C25" s="7"/>
      <c r="D25" s="7"/>
      <c r="E25" s="7"/>
      <c r="F25" s="2"/>
      <c r="G25" s="2"/>
      <c r="H25" s="2"/>
      <c r="I25" s="2"/>
    </row>
    <row r="26" spans="1:9" x14ac:dyDescent="0.25">
      <c r="A26" s="6">
        <f>Summary!A27</f>
        <v>2043</v>
      </c>
      <c r="B26" s="6"/>
      <c r="C26" s="7"/>
      <c r="D26" s="7"/>
      <c r="E26" s="7"/>
      <c r="F26" s="2"/>
      <c r="G26" s="2"/>
      <c r="H26" s="2"/>
      <c r="I26" s="2"/>
    </row>
    <row r="27" spans="1:9" x14ac:dyDescent="0.25">
      <c r="A27" s="6">
        <f>Summary!A28</f>
        <v>2044</v>
      </c>
      <c r="B27" s="6"/>
      <c r="C27" s="7"/>
      <c r="D27" s="7"/>
      <c r="E27" s="7"/>
      <c r="F27" s="2"/>
      <c r="G27" s="2"/>
      <c r="H27" s="2"/>
      <c r="I27" s="2"/>
    </row>
    <row r="28" spans="1:9" x14ac:dyDescent="0.25">
      <c r="A28" s="6">
        <f>Summary!A29</f>
        <v>2045</v>
      </c>
      <c r="B28" s="6"/>
      <c r="C28" s="7"/>
      <c r="D28" s="7"/>
      <c r="E28" s="7"/>
      <c r="F28" s="2"/>
      <c r="G28" s="2"/>
      <c r="H28" s="2"/>
      <c r="I28" s="2"/>
    </row>
    <row r="29" spans="1:9" x14ac:dyDescent="0.25">
      <c r="A29" s="6">
        <f>Summary!A30</f>
        <v>2046</v>
      </c>
      <c r="B29" s="6"/>
      <c r="C29" s="7"/>
      <c r="D29" s="7"/>
      <c r="E29" s="7"/>
      <c r="F29" s="2"/>
      <c r="G29" s="2"/>
      <c r="H29" s="2"/>
      <c r="I29" s="2"/>
    </row>
    <row r="30" spans="1:9" x14ac:dyDescent="0.25">
      <c r="A30" s="6">
        <f>Summary!A31</f>
        <v>2047</v>
      </c>
      <c r="B30" s="6"/>
      <c r="C30" s="7"/>
      <c r="D30" s="7"/>
      <c r="E30" s="7"/>
      <c r="F30" s="2"/>
      <c r="G30" s="2"/>
      <c r="H30" s="2"/>
      <c r="I30" s="2"/>
    </row>
    <row r="31" spans="1:9" x14ac:dyDescent="0.25">
      <c r="A31" s="6">
        <f>Summary!A32</f>
        <v>2048</v>
      </c>
      <c r="B31" s="6"/>
      <c r="C31" s="7"/>
      <c r="D31" s="7"/>
      <c r="E31" s="7"/>
      <c r="F31" s="2"/>
      <c r="G31" s="2"/>
      <c r="H31" s="2"/>
      <c r="I31" s="2"/>
    </row>
    <row r="32" spans="1:9" x14ac:dyDescent="0.25">
      <c r="A32" s="6">
        <f>Summary!A33</f>
        <v>2049</v>
      </c>
      <c r="B32" s="6"/>
      <c r="C32" s="7"/>
      <c r="D32" s="7"/>
      <c r="E32" s="7"/>
      <c r="F32" s="2"/>
      <c r="G32" s="2"/>
      <c r="H32" s="2"/>
      <c r="I32" s="2"/>
    </row>
    <row r="33" spans="1:9" x14ac:dyDescent="0.25">
      <c r="A33" s="6">
        <f>Summary!A34</f>
        <v>2050</v>
      </c>
      <c r="B33" s="6"/>
      <c r="C33" s="7"/>
      <c r="D33" s="7"/>
      <c r="E33" s="7"/>
      <c r="F33" s="2"/>
      <c r="G33" s="2"/>
      <c r="H33" s="2"/>
      <c r="I33" s="2"/>
    </row>
    <row r="34" spans="1:9" x14ac:dyDescent="0.25">
      <c r="A34" s="8"/>
      <c r="B34" s="8"/>
      <c r="C34" s="7"/>
      <c r="D34" s="7">
        <f>SUM(D4:D33)</f>
        <v>0</v>
      </c>
      <c r="E34" s="7"/>
      <c r="F34" s="2"/>
      <c r="G34" s="2"/>
      <c r="H34" s="2"/>
      <c r="I34" s="2"/>
    </row>
    <row r="35" spans="1:9" x14ac:dyDescent="0.25">
      <c r="A35" s="9"/>
      <c r="B35" s="9"/>
      <c r="C35" s="10"/>
      <c r="D35" s="10"/>
      <c r="E35" s="2"/>
      <c r="F35" s="2"/>
      <c r="G35" s="2"/>
      <c r="H35" s="2"/>
      <c r="I35" s="2"/>
    </row>
  </sheetData>
  <pageMargins left="0.7" right="0.7" top="0.78740157499999996" bottom="0.78740157499999996" header="0.3" footer="0.3"/>
  <pageSetup paperSize="9" scale="7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35"/>
  <sheetViews>
    <sheetView workbookViewId="0">
      <selection activeCell="C4" sqref="C4:C33"/>
    </sheetView>
  </sheetViews>
  <sheetFormatPr defaultRowHeight="15" x14ac:dyDescent="0.25"/>
  <cols>
    <col min="2" max="2" width="9.5703125" customWidth="1"/>
    <col min="3" max="3" width="22.85546875" bestFit="1" customWidth="1"/>
    <col min="4" max="4" width="22.140625" bestFit="1" customWidth="1"/>
    <col min="5" max="5" width="65.28515625" customWidth="1"/>
    <col min="6" max="6" width="20" bestFit="1" customWidth="1"/>
    <col min="7" max="7" width="12.5703125" customWidth="1"/>
    <col min="8" max="8" width="12.28515625" bestFit="1" customWidth="1"/>
    <col min="9" max="9" width="13.85546875" customWidth="1"/>
  </cols>
  <sheetData>
    <row r="1" spans="1:9" x14ac:dyDescent="0.25">
      <c r="A1" s="1" t="str">
        <f>Summary!D2</f>
        <v>OŘ Olomouc</v>
      </c>
      <c r="B1" s="1"/>
      <c r="C1" s="2"/>
      <c r="D1" s="2"/>
      <c r="E1" s="2"/>
      <c r="F1" s="2"/>
      <c r="G1" s="2"/>
      <c r="H1" s="2"/>
      <c r="I1" s="2"/>
    </row>
    <row r="2" spans="1:9" x14ac:dyDescent="0.25">
      <c r="A2" s="1" t="s">
        <v>29</v>
      </c>
      <c r="B2" s="1"/>
      <c r="C2" s="2"/>
      <c r="D2" s="2"/>
      <c r="E2" s="2"/>
      <c r="F2" s="2"/>
      <c r="G2" s="2"/>
      <c r="H2" s="2"/>
      <c r="I2" s="2"/>
    </row>
    <row r="3" spans="1:9" x14ac:dyDescent="0.25">
      <c r="A3" s="3"/>
      <c r="B3" s="4" t="s">
        <v>10</v>
      </c>
      <c r="C3" s="4" t="s">
        <v>39</v>
      </c>
      <c r="D3" s="5" t="s">
        <v>28</v>
      </c>
      <c r="E3" s="5" t="str">
        <f>'mosty, propustky,zdi'!G3</f>
        <v xml:space="preserve">Co? Kde? / Poznámka / zdůvodnění </v>
      </c>
      <c r="F3" s="2"/>
      <c r="G3" s="2"/>
      <c r="H3" s="2"/>
      <c r="I3" s="2"/>
    </row>
    <row r="4" spans="1:9" x14ac:dyDescent="0.25">
      <c r="A4" s="6">
        <f>Summary!A5</f>
        <v>2021</v>
      </c>
      <c r="B4" s="6"/>
      <c r="C4" s="41"/>
      <c r="D4" s="47"/>
      <c r="E4" s="46"/>
      <c r="F4" s="2"/>
      <c r="G4" s="2"/>
      <c r="H4" s="2"/>
      <c r="I4" s="2"/>
    </row>
    <row r="5" spans="1:9" x14ac:dyDescent="0.25">
      <c r="A5" s="6">
        <f>Summary!A6</f>
        <v>2022</v>
      </c>
      <c r="B5" s="6"/>
      <c r="C5" s="41"/>
      <c r="D5" s="47"/>
      <c r="E5" s="46"/>
      <c r="F5" s="2"/>
      <c r="G5" s="2"/>
      <c r="H5" s="2"/>
      <c r="I5" s="2"/>
    </row>
    <row r="6" spans="1:9" x14ac:dyDescent="0.25">
      <c r="A6" s="6">
        <f>Summary!A7</f>
        <v>2023</v>
      </c>
      <c r="B6" s="6"/>
      <c r="C6" s="41"/>
      <c r="D6" s="47"/>
      <c r="E6" s="46"/>
      <c r="F6" s="2"/>
      <c r="G6" s="2"/>
      <c r="H6" s="2"/>
      <c r="I6" s="2"/>
    </row>
    <row r="7" spans="1:9" x14ac:dyDescent="0.25">
      <c r="A7" s="6">
        <f>Summary!A8</f>
        <v>2024</v>
      </c>
      <c r="B7" s="6"/>
      <c r="C7" s="41"/>
      <c r="D7" s="47"/>
      <c r="E7" s="46"/>
      <c r="F7" s="2"/>
      <c r="G7" s="2"/>
      <c r="H7" s="2"/>
      <c r="I7" s="2"/>
    </row>
    <row r="8" spans="1:9" x14ac:dyDescent="0.25">
      <c r="A8" s="6">
        <f>Summary!A9</f>
        <v>2025</v>
      </c>
      <c r="B8" s="6"/>
      <c r="C8" s="41"/>
      <c r="D8" s="47"/>
      <c r="E8" s="46"/>
      <c r="F8" s="2"/>
      <c r="G8" s="2"/>
      <c r="H8" s="2"/>
      <c r="I8" s="2"/>
    </row>
    <row r="9" spans="1:9" x14ac:dyDescent="0.25">
      <c r="A9" s="6">
        <f>Summary!A10</f>
        <v>2026</v>
      </c>
      <c r="B9" s="6"/>
      <c r="C9" s="41"/>
      <c r="D9" s="47"/>
      <c r="E9" s="46"/>
      <c r="F9" s="2"/>
      <c r="G9" s="2"/>
      <c r="H9" s="2"/>
      <c r="I9" s="2"/>
    </row>
    <row r="10" spans="1:9" x14ac:dyDescent="0.25">
      <c r="A10" s="6">
        <f>Summary!A11</f>
        <v>2027</v>
      </c>
      <c r="B10" s="6"/>
      <c r="C10" s="41"/>
      <c r="D10" s="47"/>
      <c r="E10" s="46"/>
      <c r="F10" s="2"/>
      <c r="G10" s="2"/>
      <c r="H10" s="2"/>
      <c r="I10" s="2"/>
    </row>
    <row r="11" spans="1:9" x14ac:dyDescent="0.25">
      <c r="A11" s="6">
        <f>Summary!A12</f>
        <v>2028</v>
      </c>
      <c r="B11" s="6"/>
      <c r="C11" s="41"/>
      <c r="D11" s="47"/>
      <c r="E11" s="46"/>
      <c r="F11" s="2"/>
      <c r="G11" s="2"/>
      <c r="H11" s="2"/>
      <c r="I11" s="2"/>
    </row>
    <row r="12" spans="1:9" x14ac:dyDescent="0.25">
      <c r="A12" s="6">
        <f>Summary!A13</f>
        <v>2029</v>
      </c>
      <c r="B12" s="6"/>
      <c r="C12" s="41"/>
      <c r="D12" s="47"/>
      <c r="E12" s="46"/>
      <c r="F12" s="2"/>
      <c r="G12" s="2"/>
      <c r="H12" s="2"/>
      <c r="I12" s="2"/>
    </row>
    <row r="13" spans="1:9" x14ac:dyDescent="0.25">
      <c r="A13" s="6">
        <f>Summary!A14</f>
        <v>2030</v>
      </c>
      <c r="B13" s="6"/>
      <c r="C13" s="41"/>
      <c r="D13" s="47"/>
      <c r="E13" s="46"/>
      <c r="F13" s="2"/>
      <c r="G13" s="2"/>
      <c r="H13" s="2"/>
      <c r="I13" s="2"/>
    </row>
    <row r="14" spans="1:9" x14ac:dyDescent="0.25">
      <c r="A14" s="6">
        <f>Summary!A15</f>
        <v>2031</v>
      </c>
      <c r="B14" s="6"/>
      <c r="C14" s="41"/>
      <c r="D14" s="47"/>
      <c r="E14" s="46"/>
      <c r="F14" s="2"/>
      <c r="G14" s="2"/>
      <c r="H14" s="2"/>
      <c r="I14" s="2"/>
    </row>
    <row r="15" spans="1:9" x14ac:dyDescent="0.25">
      <c r="A15" s="6">
        <f>Summary!A16</f>
        <v>2032</v>
      </c>
      <c r="B15" s="6"/>
      <c r="C15" s="41"/>
      <c r="D15" s="47"/>
      <c r="E15" s="46"/>
      <c r="F15" s="2"/>
      <c r="G15" s="2"/>
      <c r="H15" s="2"/>
      <c r="I15" s="2"/>
    </row>
    <row r="16" spans="1:9" x14ac:dyDescent="0.25">
      <c r="A16" s="6">
        <f>Summary!A17</f>
        <v>2033</v>
      </c>
      <c r="B16" s="6"/>
      <c r="C16" s="41"/>
      <c r="D16" s="47"/>
      <c r="E16" s="46"/>
      <c r="F16" s="2"/>
      <c r="G16" s="2"/>
      <c r="H16" s="2"/>
      <c r="I16" s="2"/>
    </row>
    <row r="17" spans="1:9" x14ac:dyDescent="0.25">
      <c r="A17" s="6">
        <f>Summary!A18</f>
        <v>2034</v>
      </c>
      <c r="B17" s="6"/>
      <c r="C17" s="41"/>
      <c r="D17" s="47"/>
      <c r="E17" s="46"/>
      <c r="F17" s="2"/>
      <c r="G17" s="2"/>
      <c r="H17" s="2"/>
      <c r="I17" s="2"/>
    </row>
    <row r="18" spans="1:9" x14ac:dyDescent="0.25">
      <c r="A18" s="6">
        <f>Summary!A19</f>
        <v>2035</v>
      </c>
      <c r="B18" s="6"/>
      <c r="C18" s="41"/>
      <c r="D18" s="47"/>
      <c r="E18" s="46"/>
      <c r="F18" s="2"/>
      <c r="G18" s="2"/>
      <c r="H18" s="2"/>
      <c r="I18" s="2"/>
    </row>
    <row r="19" spans="1:9" x14ac:dyDescent="0.25">
      <c r="A19" s="6">
        <f>Summary!A20</f>
        <v>2036</v>
      </c>
      <c r="B19" s="6"/>
      <c r="C19" s="41"/>
      <c r="D19" s="47"/>
      <c r="E19" s="46"/>
      <c r="F19" s="2"/>
      <c r="G19" s="2"/>
      <c r="H19" s="2"/>
      <c r="I19" s="2"/>
    </row>
    <row r="20" spans="1:9" x14ac:dyDescent="0.25">
      <c r="A20" s="6">
        <f>Summary!A21</f>
        <v>2037</v>
      </c>
      <c r="B20" s="6"/>
      <c r="C20" s="41"/>
      <c r="D20" s="47"/>
      <c r="E20" s="46"/>
      <c r="F20" s="2"/>
      <c r="G20" s="2"/>
      <c r="H20" s="2"/>
      <c r="I20" s="2"/>
    </row>
    <row r="21" spans="1:9" x14ac:dyDescent="0.25">
      <c r="A21" s="6">
        <f>Summary!A22</f>
        <v>2038</v>
      </c>
      <c r="B21" s="6"/>
      <c r="C21" s="41"/>
      <c r="D21" s="47"/>
      <c r="E21" s="46"/>
      <c r="F21" s="2"/>
      <c r="G21" s="2"/>
      <c r="H21" s="2"/>
      <c r="I21" s="2"/>
    </row>
    <row r="22" spans="1:9" x14ac:dyDescent="0.25">
      <c r="A22" s="6">
        <f>Summary!A23</f>
        <v>2039</v>
      </c>
      <c r="B22" s="6"/>
      <c r="C22" s="41"/>
      <c r="D22" s="47"/>
      <c r="E22" s="46"/>
      <c r="F22" s="2"/>
      <c r="G22" s="2"/>
      <c r="H22" s="2"/>
      <c r="I22" s="2"/>
    </row>
    <row r="23" spans="1:9" x14ac:dyDescent="0.25">
      <c r="A23" s="6">
        <f>Summary!A24</f>
        <v>2040</v>
      </c>
      <c r="B23" s="6"/>
      <c r="C23" s="41"/>
      <c r="D23" s="47"/>
      <c r="E23" s="46"/>
      <c r="F23" s="2"/>
      <c r="G23" s="2"/>
      <c r="H23" s="2"/>
      <c r="I23" s="2"/>
    </row>
    <row r="24" spans="1:9" x14ac:dyDescent="0.25">
      <c r="A24" s="6">
        <f>Summary!A25</f>
        <v>2041</v>
      </c>
      <c r="B24" s="6"/>
      <c r="C24" s="41"/>
      <c r="D24" s="47"/>
      <c r="E24" s="46"/>
      <c r="F24" s="2"/>
      <c r="G24" s="2"/>
      <c r="H24" s="2"/>
      <c r="I24" s="2"/>
    </row>
    <row r="25" spans="1:9" x14ac:dyDescent="0.25">
      <c r="A25" s="6">
        <f>Summary!A26</f>
        <v>2042</v>
      </c>
      <c r="B25" s="6"/>
      <c r="C25" s="41"/>
      <c r="D25" s="47"/>
      <c r="E25" s="46"/>
      <c r="F25" s="2"/>
      <c r="G25" s="2"/>
      <c r="H25" s="2"/>
      <c r="I25" s="2"/>
    </row>
    <row r="26" spans="1:9" x14ac:dyDescent="0.25">
      <c r="A26" s="6">
        <f>Summary!A27</f>
        <v>2043</v>
      </c>
      <c r="B26" s="6"/>
      <c r="C26" s="41"/>
      <c r="D26" s="47"/>
      <c r="E26" s="46"/>
      <c r="F26" s="2"/>
      <c r="G26" s="2"/>
      <c r="H26" s="2"/>
      <c r="I26" s="2"/>
    </row>
    <row r="27" spans="1:9" x14ac:dyDescent="0.25">
      <c r="A27" s="6">
        <f>Summary!A28</f>
        <v>2044</v>
      </c>
      <c r="B27" s="6"/>
      <c r="C27" s="41"/>
      <c r="D27" s="47"/>
      <c r="E27" s="46"/>
      <c r="F27" s="2"/>
      <c r="G27" s="2"/>
      <c r="H27" s="2"/>
      <c r="I27" s="2"/>
    </row>
    <row r="28" spans="1:9" x14ac:dyDescent="0.25">
      <c r="A28" s="6">
        <f>Summary!A29</f>
        <v>2045</v>
      </c>
      <c r="B28" s="6"/>
      <c r="C28" s="41"/>
      <c r="D28" s="47"/>
      <c r="E28" s="46"/>
      <c r="F28" s="2"/>
      <c r="G28" s="2"/>
      <c r="H28" s="2"/>
      <c r="I28" s="2"/>
    </row>
    <row r="29" spans="1:9" x14ac:dyDescent="0.25">
      <c r="A29" s="6">
        <f>Summary!A30</f>
        <v>2046</v>
      </c>
      <c r="B29" s="6"/>
      <c r="C29" s="41"/>
      <c r="D29" s="47"/>
      <c r="E29" s="46"/>
      <c r="F29" s="2"/>
      <c r="G29" s="2"/>
      <c r="H29" s="2"/>
      <c r="I29" s="2"/>
    </row>
    <row r="30" spans="1:9" x14ac:dyDescent="0.25">
      <c r="A30" s="6">
        <f>Summary!A31</f>
        <v>2047</v>
      </c>
      <c r="B30" s="6"/>
      <c r="C30" s="41"/>
      <c r="D30" s="47"/>
      <c r="E30" s="46"/>
      <c r="F30" s="2"/>
      <c r="G30" s="2"/>
      <c r="H30" s="2"/>
      <c r="I30" s="2"/>
    </row>
    <row r="31" spans="1:9" x14ac:dyDescent="0.25">
      <c r="A31" s="6">
        <f>Summary!A32</f>
        <v>2048</v>
      </c>
      <c r="B31" s="6"/>
      <c r="C31" s="41"/>
      <c r="D31" s="47"/>
      <c r="E31" s="46"/>
      <c r="F31" s="2"/>
      <c r="G31" s="2"/>
      <c r="H31" s="2"/>
      <c r="I31" s="2"/>
    </row>
    <row r="32" spans="1:9" x14ac:dyDescent="0.25">
      <c r="A32" s="6">
        <f>Summary!A33</f>
        <v>2049</v>
      </c>
      <c r="B32" s="6"/>
      <c r="C32" s="41"/>
      <c r="D32" s="47"/>
      <c r="E32" s="46"/>
      <c r="F32" s="2"/>
      <c r="G32" s="2"/>
      <c r="H32" s="2"/>
      <c r="I32" s="2"/>
    </row>
    <row r="33" spans="1:9" x14ac:dyDescent="0.25">
      <c r="A33" s="6">
        <f>Summary!A34</f>
        <v>2050</v>
      </c>
      <c r="B33" s="6"/>
      <c r="C33" s="41"/>
      <c r="D33" s="47"/>
      <c r="E33" s="46"/>
      <c r="F33" s="2"/>
      <c r="G33" s="2"/>
      <c r="H33" s="2"/>
      <c r="I33" s="2"/>
    </row>
    <row r="34" spans="1:9" x14ac:dyDescent="0.25">
      <c r="A34" s="8"/>
      <c r="B34" s="8"/>
      <c r="C34" s="7"/>
      <c r="D34" s="7">
        <f>SUM(D4:D33)</f>
        <v>0</v>
      </c>
      <c r="E34" s="7"/>
      <c r="F34" s="2"/>
      <c r="G34" s="2"/>
      <c r="H34" s="2"/>
      <c r="I34" s="2"/>
    </row>
    <row r="35" spans="1:9" x14ac:dyDescent="0.25">
      <c r="A35" s="9"/>
      <c r="B35" s="9"/>
      <c r="C35" s="10"/>
      <c r="D35" s="10"/>
      <c r="E35" s="2"/>
      <c r="F35" s="2"/>
      <c r="G35" s="2"/>
      <c r="H35" s="2"/>
      <c r="I35" s="2"/>
    </row>
  </sheetData>
  <pageMargins left="0.7" right="0.7" top="0.78740157499999996" bottom="0.78740157499999996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Summary</vt:lpstr>
      <vt:lpstr>mosty, propustky,zdi</vt:lpstr>
      <vt:lpstr>žel. svšek a spodek</vt:lpstr>
      <vt:lpstr>zab.sděl.zař</vt:lpstr>
      <vt:lpstr>trakce</vt:lpstr>
      <vt:lpstr>nástupiště</vt:lpstr>
      <vt:lpstr>PHS a Budovy</vt:lpstr>
      <vt:lpstr>tunely</vt:lpstr>
      <vt:lpstr>Ostatní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Dominik Žďánský</dc:creator>
  <cp:lastModifiedBy>Ing. Dominik Žďánský</cp:lastModifiedBy>
  <cp:lastPrinted>2018-04-17T09:44:10Z</cp:lastPrinted>
  <dcterms:created xsi:type="dcterms:W3CDTF">2017-06-27T08:17:44Z</dcterms:created>
  <dcterms:modified xsi:type="dcterms:W3CDTF">2018-06-01T11:24:12Z</dcterms:modified>
</cp:coreProperties>
</file>